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efce-profile\redirected\walshph\desktop\"/>
    </mc:Choice>
  </mc:AlternateContent>
  <bookViews>
    <workbookView xWindow="-15" yWindow="-15" windowWidth="20265" windowHeight="5370" tabRatio="712"/>
  </bookViews>
  <sheets>
    <sheet name="FinTab" sheetId="1" r:id="rId1"/>
    <sheet name="Validation" sheetId="2" r:id="rId2"/>
  </sheets>
  <definedNames>
    <definedName name="_AMO_UniqueIdentifier" hidden="1">"'bbf2b98e-dcfc-458f-9569-1724949a24dc'"</definedName>
    <definedName name="allyears_datacol">FinTab!$E$36:$K$36</definedName>
    <definedName name="allyears_rowtag">FinTab!$M$13</definedName>
    <definedName name="allyears_rowvar">FinTab!$M$12</definedName>
    <definedName name="confirm_datacol">Validation!$C$9</definedName>
    <definedName name="FinInd_DataCol">FinTab!#REF!</definedName>
    <definedName name="FinInd_rowtag">FinTab!#REF!</definedName>
    <definedName name="FinInd_rowvar">FinTab!#REF!</definedName>
    <definedName name="finyear_datacol">FinTab!$E$9</definedName>
    <definedName name="finyear_rowtag">FinTab!$N$8</definedName>
    <definedName name="finyear_rowvar">FinTab!$N$7</definedName>
    <definedName name="Isyear8">FinTab!$O$9</definedName>
    <definedName name="Isyear8_rowtag">FinTab!$P$10</definedName>
    <definedName name="Isyear8_rowvar">FinTab!$P$9</definedName>
    <definedName name="OfSFin_datacol">FinTab!$E$36:$L$36</definedName>
    <definedName name="OfSFin_rowvar">FinTab!$M$15:$P$15</definedName>
    <definedName name="PPdatacol">#REF!</definedName>
    <definedName name="_xlnm.Print_Area" localSheetId="0">FinTab!$A$1:$N$146</definedName>
    <definedName name="Provider">FinTab!$A$3</definedName>
    <definedName name="SNdatacols">#REF!</definedName>
    <definedName name="t1_prefill">FinTab!$AG$17:$AL$35</definedName>
    <definedName name="t1_rowtag1">FinTab!$M$17:$P$24</definedName>
    <definedName name="t1_rowtag2">FinTab!$M$26:$P$30</definedName>
    <definedName name="t1_rowtag3">FinTab!$M$33:$P$35</definedName>
    <definedName name="t2_prefill">FinTab!$AG$44:$AL$73</definedName>
    <definedName name="t2_rowtag1">FinTab!$M$44:$P$50</definedName>
    <definedName name="t2_rowtag2">FinTab!$M$53:$P$59</definedName>
    <definedName name="t2_rowtag3">FinTab!$M$61:$P$61</definedName>
    <definedName name="t2_rowtag4">FinTab!$M$63:$P$63</definedName>
    <definedName name="t2_rowtag5">FinTab!$M$65:$P$65</definedName>
    <definedName name="t2_rowtag6">FinTab!$M$67:$P$67</definedName>
    <definedName name="t2_rowtag7">FinTab!$M$69:$P$69</definedName>
    <definedName name="t2_rowtag8">FinTab!$M$71:$P$71</definedName>
    <definedName name="t2_rowtag9">FinTab!$M$73:$P$73</definedName>
    <definedName name="t3_prefill">FinTab!$AG$82:$AL$129</definedName>
    <definedName name="t3_rowtag1">FinTab!$M$82:$P$85</definedName>
    <definedName name="t3_rowtag10">FinTab!$M$124:$P$127</definedName>
    <definedName name="t3_rowtag11">FinTab!$M$129:$P$129</definedName>
    <definedName name="t3_rowtag2">FinTab!$M$87:$P$87</definedName>
    <definedName name="t3_rowtag3">FinTab!$M$90:$P$95</definedName>
    <definedName name="t3_rowtag4">FinTab!$M$98:$P$104</definedName>
    <definedName name="t3_rowtag5">FinTab!$M$106:$P$106</definedName>
    <definedName name="t3_rowtag6">FinTab!$M$109:$P$112</definedName>
    <definedName name="t3_rowtag7">FinTab!$M$114:$P$114</definedName>
    <definedName name="t3_rowtag8">FinTab!$M$116:$P$116</definedName>
    <definedName name="t3_rowtag9">FinTab!$M$119:$P$121</definedName>
    <definedName name="t4_prefill">FinTab!$AG$137:$AL$144</definedName>
    <definedName name="t4_rowtag">FinTab!$M$137:$P$144</definedName>
    <definedName name="teachOutOnly">FinTab!$X$8</definedName>
    <definedName name="UKPRN">FinTab!$A$4</definedName>
    <definedName name="Val_datacol">Validation!$A$9</definedName>
    <definedName name="val_failed">Validation!$U$10</definedName>
    <definedName name="val_reason_datacol">Validation!$A$79:$B$79</definedName>
    <definedName name="val_reason_rowtag">Validation!$T$73:$T$78</definedName>
    <definedName name="val_reason_rowvar">Validation!$T$72</definedName>
    <definedName name="val_rowtag1">Validation!$T$13</definedName>
    <definedName name="val_rowtag10">Validation!$T$49</definedName>
    <definedName name="val_rowtag11">Validation!$T$52</definedName>
    <definedName name="val_rowtag12">Validation!$T$55</definedName>
    <definedName name="val_rowtag13">Validation!$T$58</definedName>
    <definedName name="val_rowtag14">Validation!$T$64</definedName>
    <definedName name="val_rowtag15">Validation!$T$67</definedName>
    <definedName name="val_rowtag17">Validation!#REF!</definedName>
    <definedName name="val_rowtag18">Validation!$T$64</definedName>
    <definedName name="val_rowtag19">Validation!$T$67</definedName>
    <definedName name="val_rowtag2">Validation!$T$16</definedName>
    <definedName name="val_rowtag20">Validation!#REF!</definedName>
    <definedName name="val_rowtag3">Validation!$T$19</definedName>
    <definedName name="val_rowtag4">Validation!$T$25</definedName>
    <definedName name="val_rowtag5">Validation!$T$28</definedName>
    <definedName name="val_rowtag6">Validation!$T$34</definedName>
    <definedName name="val_rowtag7">Validation!$T$37</definedName>
    <definedName name="val_rowtag8">Validation!$T$40</definedName>
    <definedName name="val_rowtag9">Validation!$T$46</definedName>
    <definedName name="val_rowtg8">Validation!$T$37</definedName>
    <definedName name="Val_rowvar">Validation!$T$10</definedName>
    <definedName name="val_warning">Validation!$U$11</definedName>
  </definedNames>
  <calcPr calcId="152511" forceFullCalc="1"/>
</workbook>
</file>

<file path=xl/calcChain.xml><?xml version="1.0" encoding="utf-8"?>
<calcChain xmlns="http://schemas.openxmlformats.org/spreadsheetml/2006/main">
  <c r="F13" i="1" l="1"/>
  <c r="K13" i="1" l="1"/>
  <c r="J13" i="1"/>
  <c r="I13" i="1"/>
  <c r="H13" i="1"/>
  <c r="G13" i="1"/>
  <c r="E13" i="1"/>
  <c r="J49" i="2" l="1"/>
  <c r="J48" i="2"/>
  <c r="A49" i="2" s="1"/>
  <c r="J40" i="2"/>
  <c r="J39" i="2"/>
  <c r="A40" i="2" s="1"/>
  <c r="J37" i="2"/>
  <c r="J36" i="2"/>
  <c r="A37" i="2" s="1"/>
  <c r="L13" i="1" l="1"/>
  <c r="L41" i="1" l="1"/>
  <c r="L144" i="1"/>
  <c r="L127" i="1"/>
  <c r="L121" i="1"/>
  <c r="L112" i="1"/>
  <c r="L104" i="1"/>
  <c r="L95" i="1"/>
  <c r="L85" i="1"/>
  <c r="L59" i="1"/>
  <c r="L50" i="1"/>
  <c r="L35" i="1"/>
  <c r="L30" i="1"/>
  <c r="Y16" i="1" s="1"/>
  <c r="L106" i="1" l="1"/>
  <c r="L116" i="1" s="1"/>
  <c r="L129" i="1"/>
  <c r="L61" i="1"/>
  <c r="L71" i="1" s="1"/>
  <c r="L79" i="1"/>
  <c r="L134" i="1"/>
  <c r="AA13" i="2" l="1"/>
  <c r="E41" i="1" l="1"/>
  <c r="K30" i="1" l="1"/>
  <c r="J30" i="1"/>
  <c r="I30" i="1"/>
  <c r="H30" i="1"/>
  <c r="G30" i="1"/>
  <c r="G59" i="1" l="1"/>
  <c r="G35" i="1" l="1"/>
  <c r="G134" i="1"/>
  <c r="E30" i="1" l="1"/>
  <c r="T16" i="1"/>
  <c r="G79" i="1"/>
  <c r="G41" i="1"/>
  <c r="T23" i="2"/>
  <c r="R16" i="1" l="1"/>
  <c r="T26" i="2"/>
  <c r="T29" i="2"/>
  <c r="T30" i="2"/>
  <c r="T31" i="2"/>
  <c r="T32" i="2"/>
  <c r="T35" i="2"/>
  <c r="T36" i="2"/>
  <c r="T20" i="2"/>
  <c r="T21" i="2"/>
  <c r="T22" i="2"/>
  <c r="T38" i="2"/>
  <c r="T39" i="2"/>
  <c r="T41" i="2"/>
  <c r="T42" i="2"/>
  <c r="T43" i="2"/>
  <c r="T44" i="2"/>
  <c r="T45" i="2"/>
  <c r="T47" i="2"/>
  <c r="T48" i="2"/>
  <c r="T50" i="2"/>
  <c r="T51" i="2"/>
  <c r="T53" i="2"/>
  <c r="T54" i="2"/>
  <c r="T56" i="2"/>
  <c r="T57" i="2"/>
  <c r="T59" i="2"/>
  <c r="T60" i="2"/>
  <c r="T61" i="2"/>
  <c r="T62" i="2"/>
  <c r="T63" i="2"/>
  <c r="T65" i="2"/>
  <c r="T66" i="2"/>
  <c r="T68" i="2"/>
  <c r="G50" i="1"/>
  <c r="G144" i="1"/>
  <c r="G127" i="1"/>
  <c r="G121" i="1"/>
  <c r="G112" i="1"/>
  <c r="G104" i="1"/>
  <c r="G95" i="1"/>
  <c r="G85" i="1"/>
  <c r="G129" i="1" l="1"/>
  <c r="G106" i="1"/>
  <c r="G116" i="1" l="1"/>
  <c r="AA14" i="2"/>
  <c r="H35" i="1" l="1"/>
  <c r="I35" i="1"/>
  <c r="J35" i="1"/>
  <c r="K35" i="1"/>
  <c r="G61" i="1" l="1"/>
  <c r="E127" i="1" l="1"/>
  <c r="E59" i="1"/>
  <c r="F30" i="1"/>
  <c r="F59" i="1"/>
  <c r="G71" i="1"/>
  <c r="F35" i="1"/>
  <c r="E35" i="1"/>
  <c r="E144" i="1"/>
  <c r="F144" i="1"/>
  <c r="E121" i="1"/>
  <c r="E112" i="1"/>
  <c r="F121" i="1"/>
  <c r="F112" i="1"/>
  <c r="F85" i="1"/>
  <c r="E95" i="1"/>
  <c r="F95" i="1"/>
  <c r="E85" i="1"/>
  <c r="F104" i="1"/>
  <c r="E104" i="1"/>
  <c r="F127" i="1"/>
  <c r="F50" i="1"/>
  <c r="E50" i="1"/>
  <c r="U16" i="2"/>
  <c r="J24" i="2" l="1"/>
  <c r="A25" i="2" s="1"/>
  <c r="J25" i="2"/>
  <c r="J28" i="2"/>
  <c r="J27" i="2"/>
  <c r="A28" i="2" s="1"/>
  <c r="T131" i="1"/>
  <c r="U40" i="2"/>
  <c r="V40" i="2" s="1"/>
  <c r="F61" i="1"/>
  <c r="E61" i="1"/>
  <c r="E129" i="1"/>
  <c r="F129" i="1"/>
  <c r="F106" i="1"/>
  <c r="E106" i="1"/>
  <c r="E116" i="1" s="1"/>
  <c r="U37" i="2" l="1"/>
  <c r="V37" i="2" s="1"/>
  <c r="E71" i="1"/>
  <c r="F71" i="1"/>
  <c r="S131" i="1" s="1"/>
  <c r="F116" i="1"/>
  <c r="U49" i="2"/>
  <c r="V49" i="2" s="1"/>
  <c r="S16" i="1" l="1"/>
  <c r="U16" i="1"/>
  <c r="V16" i="1"/>
  <c r="W16" i="1"/>
  <c r="X16" i="1"/>
  <c r="J19" i="2" l="1"/>
  <c r="J18" i="2"/>
  <c r="A19" i="2" s="1"/>
  <c r="K144" i="1"/>
  <c r="J144" i="1"/>
  <c r="I144" i="1"/>
  <c r="H144" i="1"/>
  <c r="V16" i="2"/>
  <c r="K85" i="1"/>
  <c r="K95" i="1"/>
  <c r="K104" i="1"/>
  <c r="K112" i="1"/>
  <c r="K121" i="1"/>
  <c r="K127" i="1"/>
  <c r="Y131" i="1" s="1"/>
  <c r="K59" i="1"/>
  <c r="K50" i="1"/>
  <c r="U19" i="2" l="1"/>
  <c r="V19" i="2" s="1"/>
  <c r="J64" i="2"/>
  <c r="J63" i="2"/>
  <c r="A64" i="2" s="1"/>
  <c r="AA15" i="2"/>
  <c r="K106" i="1"/>
  <c r="K61" i="1"/>
  <c r="K129" i="1"/>
  <c r="A13" i="2"/>
  <c r="A5" i="2"/>
  <c r="A4" i="2"/>
  <c r="U13" i="2" l="1"/>
  <c r="K116" i="1"/>
  <c r="K71" i="1"/>
  <c r="H127" i="1"/>
  <c r="I127" i="1"/>
  <c r="J127" i="1"/>
  <c r="H121" i="1"/>
  <c r="I121" i="1"/>
  <c r="J121" i="1"/>
  <c r="H112" i="1"/>
  <c r="I112" i="1"/>
  <c r="J112" i="1"/>
  <c r="H104" i="1"/>
  <c r="I104" i="1"/>
  <c r="J104" i="1"/>
  <c r="H95" i="1"/>
  <c r="I95" i="1"/>
  <c r="J95" i="1"/>
  <c r="H85" i="1"/>
  <c r="I85" i="1"/>
  <c r="J85" i="1"/>
  <c r="H59" i="1"/>
  <c r="I59" i="1"/>
  <c r="J59" i="1"/>
  <c r="H50" i="1"/>
  <c r="I50" i="1"/>
  <c r="J50" i="1"/>
  <c r="J55" i="2" l="1"/>
  <c r="J54" i="2"/>
  <c r="A55" i="2" s="1"/>
  <c r="V13" i="2"/>
  <c r="X131" i="1"/>
  <c r="J61" i="1"/>
  <c r="H61" i="1"/>
  <c r="J106" i="1"/>
  <c r="H106" i="1"/>
  <c r="I61" i="1"/>
  <c r="I106" i="1"/>
  <c r="J129" i="1"/>
  <c r="H129" i="1"/>
  <c r="I129" i="1"/>
  <c r="J66" i="2" l="1"/>
  <c r="A67" i="2" s="1"/>
  <c r="J67" i="2"/>
  <c r="U25" i="2"/>
  <c r="U28" i="2"/>
  <c r="V28" i="2" s="1"/>
  <c r="U55" i="2"/>
  <c r="V55" i="2" s="1"/>
  <c r="H116" i="1"/>
  <c r="J116" i="1"/>
  <c r="I116" i="1"/>
  <c r="I71" i="1"/>
  <c r="H71" i="1"/>
  <c r="J71" i="1"/>
  <c r="B67" i="2" l="1"/>
  <c r="J33" i="2"/>
  <c r="J34" i="2"/>
  <c r="J46" i="2"/>
  <c r="J52" i="2"/>
  <c r="J51" i="2"/>
  <c r="A52" i="2" s="1"/>
  <c r="J45" i="2"/>
  <c r="A46" i="2" s="1"/>
  <c r="U131" i="1"/>
  <c r="W131" i="1"/>
  <c r="V131" i="1"/>
  <c r="V25" i="2"/>
  <c r="U67" i="2"/>
  <c r="V67" i="2" s="1"/>
  <c r="A34" i="2" l="1"/>
  <c r="U34" i="2" s="1"/>
  <c r="V34" i="2" s="1"/>
  <c r="J58" i="2"/>
  <c r="J57" i="2"/>
  <c r="A58" i="2" s="1"/>
  <c r="U46" i="2"/>
  <c r="U52" i="2"/>
  <c r="V52" i="2" s="1"/>
  <c r="U58" i="2" l="1"/>
  <c r="V58" i="2" s="1"/>
  <c r="B58" i="2"/>
  <c r="K41" i="1"/>
  <c r="J41" i="1"/>
  <c r="I41" i="1"/>
  <c r="H134" i="1"/>
  <c r="E79" i="1"/>
  <c r="V46" i="2"/>
  <c r="F134" i="1"/>
  <c r="I134" i="1"/>
  <c r="J134" i="1"/>
  <c r="K79" i="1"/>
  <c r="E134" i="1"/>
  <c r="I79" i="1"/>
  <c r="J79" i="1"/>
  <c r="H41" i="1"/>
  <c r="H79" i="1"/>
  <c r="K134" i="1"/>
  <c r="F79" i="1"/>
  <c r="F41" i="1"/>
  <c r="U64" i="2" l="1"/>
  <c r="U10" i="2" s="1"/>
  <c r="V64" i="2" l="1"/>
  <c r="U11" i="2" l="1"/>
  <c r="A6" i="1" s="1"/>
  <c r="A7" i="2" l="1"/>
  <c r="T27" i="2" l="1"/>
  <c r="T24" i="2"/>
  <c r="AA16" i="2" l="1"/>
  <c r="AA17" i="2" l="1"/>
  <c r="T33" i="2"/>
  <c r="AA20" i="2" s="1"/>
  <c r="AA26" i="2" l="1"/>
  <c r="AA23" i="2"/>
  <c r="AA29" i="2"/>
  <c r="AA18" i="2"/>
  <c r="AA19" i="2" l="1"/>
  <c r="AA21" i="2" l="1"/>
  <c r="AA22" i="2" l="1"/>
  <c r="C67" i="2" l="1"/>
  <c r="AA33" i="2" l="1"/>
  <c r="AA27" i="2"/>
  <c r="AA24" i="2"/>
  <c r="AA28" i="2"/>
  <c r="AA50" i="2"/>
  <c r="AA55" i="2"/>
  <c r="AA25" i="2"/>
  <c r="AA34" i="2"/>
  <c r="AA44" i="2" l="1"/>
  <c r="AA31" i="2"/>
  <c r="AA54" i="2"/>
  <c r="AA42" i="2"/>
  <c r="AA35" i="2"/>
  <c r="AA60" i="2"/>
  <c r="AA61" i="2"/>
  <c r="AA36" i="2"/>
  <c r="AA62" i="2"/>
  <c r="AA49" i="2"/>
  <c r="AA64" i="2"/>
  <c r="AA46" i="2"/>
  <c r="AA51" i="2"/>
  <c r="AA66" i="2"/>
  <c r="AA37" i="2"/>
  <c r="AA32" i="2"/>
  <c r="AA67" i="2"/>
  <c r="AA47" i="2"/>
  <c r="AA68" i="2"/>
  <c r="AA52" i="2"/>
  <c r="AA58" i="2"/>
  <c r="AA53" i="2"/>
  <c r="AA43" i="2"/>
  <c r="AA45" i="2"/>
  <c r="AA57" i="2"/>
  <c r="AA59" i="2"/>
  <c r="AA38" i="2"/>
  <c r="AA56" i="2"/>
  <c r="AA63" i="2"/>
  <c r="AA30" i="2"/>
  <c r="AA65" i="2"/>
  <c r="AA40" i="2"/>
  <c r="AA48" i="2"/>
  <c r="AA39" i="2"/>
  <c r="AA41" i="2"/>
</calcChain>
</file>

<file path=xl/sharedStrings.xml><?xml version="1.0" encoding="utf-8"?>
<sst xmlns="http://schemas.openxmlformats.org/spreadsheetml/2006/main" count="250" uniqueCount="160">
  <si>
    <t>Table 1 : Key contextual data</t>
  </si>
  <si>
    <t>Year 1</t>
  </si>
  <si>
    <t>Year2</t>
  </si>
  <si>
    <t>Audited data</t>
  </si>
  <si>
    <t>Forecast data</t>
  </si>
  <si>
    <t>Financial year ending:</t>
  </si>
  <si>
    <t xml:space="preserve">Total </t>
  </si>
  <si>
    <t>1. Student numbers (FTE)</t>
  </si>
  <si>
    <t>Total</t>
  </si>
  <si>
    <t>2. Staff numbers (FTE; including hourly paid/contractors)</t>
  </si>
  <si>
    <t>FTE</t>
  </si>
  <si>
    <t>Table 2: Income and expenditure</t>
  </si>
  <si>
    <t>1. Income</t>
  </si>
  <si>
    <t>2. Expenditure</t>
  </si>
  <si>
    <t>3. Surplus/ (deficit)</t>
  </si>
  <si>
    <t>4. Share of surplus/ (deficit) from joint ventures and associates</t>
  </si>
  <si>
    <t>5. Taxation</t>
  </si>
  <si>
    <t>6. Minority interest</t>
  </si>
  <si>
    <t>7. Exceptional items (to be detailed in commentary)</t>
  </si>
  <si>
    <t>8. Surplus / (deficit) to be transferred to reserves before dividends</t>
  </si>
  <si>
    <t>9. Dividends</t>
  </si>
  <si>
    <t>Table 3: Balance Sheet</t>
  </si>
  <si>
    <t>1. Fixed assets</t>
  </si>
  <si>
    <t>2. Endowments</t>
  </si>
  <si>
    <t>3. Current assets</t>
  </si>
  <si>
    <t>4. Liabilities falling due within one year</t>
  </si>
  <si>
    <t>5. Net current assets / (liabilities)</t>
  </si>
  <si>
    <t>6. Liabilities falling due after one year</t>
  </si>
  <si>
    <t>Table 4: Cash flow statement</t>
  </si>
  <si>
    <t>2. Net cash inflow / (outflow) from returns on investments and servicing of finance</t>
  </si>
  <si>
    <t>3. Taxation</t>
  </si>
  <si>
    <t>5. Management of liquid resources</t>
  </si>
  <si>
    <t>6. Net cash inflow / (outflow) from financing</t>
  </si>
  <si>
    <t>4. Net cash inflow / (outflow) from capital expenditure and financial investment</t>
  </si>
  <si>
    <t>Year1</t>
  </si>
  <si>
    <t>Tab</t>
  </si>
  <si>
    <t>Head1</t>
  </si>
  <si>
    <t>Head2</t>
  </si>
  <si>
    <t>message</t>
  </si>
  <si>
    <t>Workbook</t>
  </si>
  <si>
    <t>Table 3: Balance sheet</t>
  </si>
  <si>
    <t>Val</t>
  </si>
  <si>
    <t>total number of validation failures</t>
  </si>
  <si>
    <t>Year 2</t>
  </si>
  <si>
    <t>tag</t>
  </si>
  <si>
    <t>Year3</t>
  </si>
  <si>
    <t>Year4</t>
  </si>
  <si>
    <t>Year5</t>
  </si>
  <si>
    <t>Year6</t>
  </si>
  <si>
    <t>Year 5</t>
  </si>
  <si>
    <t>Year 6</t>
  </si>
  <si>
    <t>7. Provisions for liabilities and charges</t>
  </si>
  <si>
    <t>8. Net total assets / (liabilities)</t>
  </si>
  <si>
    <t>9. Endowments</t>
  </si>
  <si>
    <t>10. Reserves</t>
  </si>
  <si>
    <t>11. Total funds</t>
  </si>
  <si>
    <t>If you have a genuine reason for failing any of the above validation checks please give details below.</t>
  </si>
  <si>
    <t>Reason</t>
  </si>
  <si>
    <t>row_num</t>
  </si>
  <si>
    <t>Year7</t>
  </si>
  <si>
    <t>Year 7</t>
  </si>
  <si>
    <t>year_end</t>
  </si>
  <si>
    <t>Date of most recent financial year end (which you have audited accounts for):</t>
  </si>
  <si>
    <t>date</t>
  </si>
  <si>
    <t>Explanation</t>
  </si>
  <si>
    <r>
      <t xml:space="preserve">Current year
</t>
    </r>
    <r>
      <rPr>
        <i/>
        <sz val="11"/>
        <color theme="1"/>
        <rFont val="Calibri"/>
        <family val="2"/>
        <scheme val="minor"/>
      </rPr>
      <t>Year 4</t>
    </r>
  </si>
  <si>
    <t>8. Net increase/ (decrease) in cash in year</t>
  </si>
  <si>
    <t>7. Other (e.g. dividend paid)</t>
  </si>
  <si>
    <t>£s</t>
  </si>
  <si>
    <t>Head3</t>
  </si>
  <si>
    <t xml:space="preserve">   a. Home and EU students </t>
  </si>
  <si>
    <t xml:space="preserve">   b. Non-EU students</t>
  </si>
  <si>
    <t xml:space="preserve">   a. Academic staff</t>
  </si>
  <si>
    <t xml:space="preserve">   b. Administrative and management staff</t>
  </si>
  <si>
    <t xml:space="preserve">   b. Public funders - other</t>
  </si>
  <si>
    <t xml:space="preserve">   c. Fee income from Home and EU students</t>
  </si>
  <si>
    <t xml:space="preserve">   d. Fee income from non-EU students</t>
  </si>
  <si>
    <t xml:space="preserve">   e. Other income</t>
  </si>
  <si>
    <t xml:space="preserve">   f. Interest and endowment income</t>
  </si>
  <si>
    <t xml:space="preserve">   a. Staff costs</t>
  </si>
  <si>
    <t xml:space="preserve">   b. Directors/trustees remuneration</t>
  </si>
  <si>
    <t xml:space="preserve">   c. Other operating costs</t>
  </si>
  <si>
    <t xml:space="preserve">   d. Maintenance costs</t>
  </si>
  <si>
    <t xml:space="preserve">   e. Depreciation</t>
  </si>
  <si>
    <t xml:space="preserve">   f. Interest and other finance costs</t>
  </si>
  <si>
    <t xml:space="preserve">   a. Intangible assets</t>
  </si>
  <si>
    <t xml:space="preserve">   b. Tangible assets</t>
  </si>
  <si>
    <t xml:space="preserve">   c. Investments</t>
  </si>
  <si>
    <t xml:space="preserve">   a. Stock</t>
  </si>
  <si>
    <t xml:space="preserve">   b. Current debtors (excluding loans to directors)</t>
  </si>
  <si>
    <t xml:space="preserve">   c. Loans to directors</t>
  </si>
  <si>
    <t xml:space="preserve">   d. Short-term investments</t>
  </si>
  <si>
    <t xml:space="preserve">   e. Cash at bank and in hand</t>
  </si>
  <si>
    <t xml:space="preserve">   a. Deferred fees</t>
  </si>
  <si>
    <t xml:space="preserve">   b. Other creditors</t>
  </si>
  <si>
    <t xml:space="preserve">   c. Tax and social security costs</t>
  </si>
  <si>
    <t xml:space="preserve">   d. Current portion of long-term liability</t>
  </si>
  <si>
    <t xml:space="preserve">   e. Loan from directors</t>
  </si>
  <si>
    <t xml:space="preserve">   f. Overdraft</t>
  </si>
  <si>
    <t xml:space="preserve">   a. Borrowing</t>
  </si>
  <si>
    <t xml:space="preserve">   b. Loan from directors</t>
  </si>
  <si>
    <t xml:space="preserve">  c. Other liabilities</t>
  </si>
  <si>
    <t xml:space="preserve">   a. Permanent endowments</t>
  </si>
  <si>
    <t xml:space="preserve">   b. Expendable endowments</t>
  </si>
  <si>
    <t xml:space="preserve">   a. Share capital</t>
  </si>
  <si>
    <t xml:space="preserve">   b. Income and expenditure</t>
  </si>
  <si>
    <t xml:space="preserve">   c. Other reserves</t>
  </si>
  <si>
    <t>Average fee per students (for validation £s not £000s)</t>
  </si>
  <si>
    <t>If you have checked your workbook is completed in pounds please confirm here:</t>
  </si>
  <si>
    <t>Expected reserves</t>
  </si>
  <si>
    <t>Validation check (please select from drop down)</t>
  </si>
  <si>
    <t>confirm</t>
  </si>
  <si>
    <t>total number of validation warnings</t>
  </si>
  <si>
    <t>difference tolerance</t>
  </si>
  <si>
    <t>No of validation rules for dropdown list</t>
  </si>
  <si>
    <t>3. The workbook should be completed in £s (not £000s)</t>
  </si>
  <si>
    <t>4. Please ensure student numbers are completed for all years.</t>
  </si>
  <si>
    <t>5. Please ensure staff numbers are completed for all years.</t>
  </si>
  <si>
    <r>
      <t xml:space="preserve">Current year
</t>
    </r>
    <r>
      <rPr>
        <i/>
        <sz val="11"/>
        <rFont val="Calibri"/>
        <family val="2"/>
        <scheme val="minor"/>
      </rPr>
      <t>Year 4</t>
    </r>
  </si>
  <si>
    <t>1. You must complete the date of the most recent financial year end (cell E8 on FinTab).</t>
  </si>
  <si>
    <t>2. The date of your last audited accounts (cell E8 of FinTab) must occur in the past (note: this validation only works after upload).</t>
  </si>
  <si>
    <t xml:space="preserve">   a. Public funders - Education and Skills Funding Agency</t>
  </si>
  <si>
    <t xml:space="preserve">      iii. HE students on undesignated courses</t>
  </si>
  <si>
    <t xml:space="preserve">      iv. Non-HE students on undesignated courses</t>
  </si>
  <si>
    <t xml:space="preserve">      vii. HE students on undesignated courses</t>
  </si>
  <si>
    <t xml:space="preserve">      vi. DLPT HE students on current and future courses  designated for DSA only</t>
  </si>
  <si>
    <t xml:space="preserve">      iv. DLPT HE students on current and future courses designated for UG student support</t>
  </si>
  <si>
    <t xml:space="preserve">      iii. FT HE students on current and future courses designated for DSA only</t>
  </si>
  <si>
    <t xml:space="preserve">      ii. FT HE students on current and future courses designated for PG masters loans</t>
  </si>
  <si>
    <t xml:space="preserve">      i.  FT HE students on current and future courses designated for UG student support</t>
  </si>
  <si>
    <t xml:space="preserve">      i.  FT HE students on current and future designated courses</t>
  </si>
  <si>
    <t xml:space="preserve">      ii. DLPT HE students on current and future designated courses</t>
  </si>
  <si>
    <t xml:space="preserve">      viii. Non-HE students on undesignated courses</t>
  </si>
  <si>
    <t>1a</t>
  </si>
  <si>
    <t>1b</t>
  </si>
  <si>
    <t>1c</t>
  </si>
  <si>
    <t>2a</t>
  </si>
  <si>
    <t>2b</t>
  </si>
  <si>
    <t>2c</t>
  </si>
  <si>
    <t xml:space="preserve">      v. DLPT HE students on current and future courses designated for PG masters loans</t>
  </si>
  <si>
    <t>OfS Registration Financial Tables - Validation</t>
  </si>
  <si>
    <t>6. Please ensure you have completed Table 2: Income and expenditure for all years.</t>
  </si>
  <si>
    <t>7. Dividends (Head 9) should be not be positive.</t>
  </si>
  <si>
    <t>8. If you have Non-EU students (Table 1 head 1b) then you should have fee income from Non-EU students (Table 2 head 1d) and vice versa.</t>
  </si>
  <si>
    <t>9. Please ensure you have completed Table 3: Balance sheet for all years.</t>
  </si>
  <si>
    <t>10. Please ensure you have entered intangible assets (Head 1a) and tangible assets (Head 1b) in the correct rows for each year.</t>
  </si>
  <si>
    <t>11. Net total assets (Head 8) should equal total funds (Head 11) for all years.</t>
  </si>
  <si>
    <t>12. Endowments (Head 2) should equal total endowments (Head 9) for each year.</t>
  </si>
  <si>
    <t>13. Total reserves (Table 3 head 10) should be equal to previous years total reserves (Table 3 head 10) plus Surplus / (deficit) to be transferred to reserves after dividends (Table 2 head 8 + head 9).</t>
  </si>
  <si>
    <t>14. Please ensure you have completed Table 4: Cash flow statement for all years.</t>
  </si>
  <si>
    <t>15. We would not expect Surplus / (deficit) (Table 2 head 3) to equal Net cash inflow/ (outflow) from operating activities (Table 4 head 1).</t>
  </si>
  <si>
    <t>1. Net cash inflow/ (outflow) from operating activities</t>
  </si>
  <si>
    <r>
      <rPr>
        <sz val="11"/>
        <color theme="1"/>
        <rFont val="Calibri"/>
        <family val="2"/>
        <scheme val="minor"/>
      </rPr>
      <t>Last audited year</t>
    </r>
    <r>
      <rPr>
        <i/>
        <sz val="11"/>
        <color theme="1"/>
        <rFont val="Calibri"/>
        <family val="2"/>
        <scheme val="minor"/>
      </rPr>
      <t xml:space="preserve">
Year 3</t>
    </r>
  </si>
  <si>
    <t>Year 8</t>
  </si>
  <si>
    <t>Year8</t>
  </si>
  <si>
    <t>Isyear8</t>
  </si>
  <si>
    <t>value</t>
  </si>
  <si>
    <t>OfS Registration Financial Tables</t>
  </si>
  <si>
    <t>Provider:</t>
  </si>
  <si>
    <t>UKPRN: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</si>
</sst>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7" fillId="0" borderId="0"/>
  </cellStyleXfs>
  <cellXfs count="193">
    <xf numFmtId="0" fontId="0" fillId="0" borderId="0" xfId="0"/>
    <xf numFmtId="3" fontId="2" fillId="2" borderId="17" xfId="0" applyNumberFormat="1" applyFont="1" applyFill="1" applyBorder="1" applyProtection="1">
      <protection locked="0"/>
    </xf>
    <xf numFmtId="3" fontId="2" fillId="2" borderId="25" xfId="0" applyNumberFormat="1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3" fontId="2" fillId="2" borderId="28" xfId="0" applyNumberFormat="1" applyFont="1" applyFill="1" applyBorder="1" applyProtection="1">
      <protection locked="0"/>
    </xf>
    <xf numFmtId="3" fontId="2" fillId="2" borderId="30" xfId="0" applyNumberFormat="1" applyFont="1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0" xfId="0" applyFill="1" applyProtection="1"/>
    <xf numFmtId="0" fontId="0" fillId="2" borderId="0" xfId="0" applyFill="1" applyBorder="1" applyAlignment="1" applyProtection="1">
      <alignment horizontal="left"/>
    </xf>
    <xf numFmtId="0" fontId="0" fillId="2" borderId="6" xfId="0" applyFill="1" applyBorder="1" applyProtection="1"/>
    <xf numFmtId="0" fontId="0" fillId="2" borderId="8" xfId="0" applyFill="1" applyBorder="1" applyProtection="1"/>
    <xf numFmtId="0" fontId="0" fillId="2" borderId="0" xfId="0" applyFill="1" applyBorder="1" applyProtection="1"/>
    <xf numFmtId="0" fontId="0" fillId="2" borderId="9" xfId="0" applyFill="1" applyBorder="1" applyProtection="1"/>
    <xf numFmtId="3" fontId="0" fillId="2" borderId="4" xfId="0" applyNumberFormat="1" applyFill="1" applyBorder="1" applyProtection="1"/>
    <xf numFmtId="0" fontId="0" fillId="2" borderId="11" xfId="0" applyFill="1" applyBorder="1" applyProtection="1"/>
    <xf numFmtId="0" fontId="0" fillId="2" borderId="12" xfId="0" applyFill="1" applyBorder="1" applyProtection="1"/>
    <xf numFmtId="3" fontId="0" fillId="2" borderId="15" xfId="0" applyNumberFormat="1" applyFill="1" applyBorder="1" applyProtection="1"/>
    <xf numFmtId="3" fontId="0" fillId="2" borderId="2" xfId="0" applyNumberFormat="1" applyFill="1" applyBorder="1" applyProtection="1"/>
    <xf numFmtId="3" fontId="0" fillId="2" borderId="12" xfId="0" applyNumberFormat="1" applyFill="1" applyBorder="1" applyProtection="1"/>
    <xf numFmtId="0" fontId="0" fillId="2" borderId="34" xfId="0" applyFill="1" applyBorder="1" applyAlignment="1" applyProtection="1">
      <alignment wrapText="1"/>
      <protection locked="0"/>
    </xf>
    <xf numFmtId="0" fontId="9" fillId="2" borderId="0" xfId="0" applyFont="1" applyFill="1" applyProtection="1"/>
    <xf numFmtId="0" fontId="3" fillId="2" borderId="0" xfId="0" applyFont="1" applyFill="1" applyProtection="1"/>
    <xf numFmtId="0" fontId="1" fillId="2" borderId="5" xfId="0" applyFont="1" applyFill="1" applyBorder="1" applyProtection="1"/>
    <xf numFmtId="0" fontId="0" fillId="2" borderId="7" xfId="0" applyFill="1" applyBorder="1" applyProtection="1"/>
    <xf numFmtId="0" fontId="0" fillId="2" borderId="8" xfId="0" applyFill="1" applyBorder="1" applyAlignment="1" applyProtection="1"/>
    <xf numFmtId="0" fontId="0" fillId="2" borderId="0" xfId="0" applyFill="1" applyBorder="1" applyAlignment="1" applyProtection="1"/>
    <xf numFmtId="0" fontId="0" fillId="2" borderId="8" xfId="0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0" fillId="2" borderId="11" xfId="0" applyFill="1" applyBorder="1" applyAlignment="1" applyProtection="1">
      <alignment horizontal="left"/>
    </xf>
    <xf numFmtId="0" fontId="0" fillId="2" borderId="12" xfId="0" applyFill="1" applyBorder="1" applyAlignment="1" applyProtection="1">
      <alignment horizontal="left"/>
    </xf>
    <xf numFmtId="0" fontId="0" fillId="2" borderId="13" xfId="0" applyFill="1" applyBorder="1" applyProtection="1"/>
    <xf numFmtId="0" fontId="6" fillId="2" borderId="8" xfId="0" applyFont="1" applyFill="1" applyBorder="1" applyAlignment="1" applyProtection="1">
      <alignment horizontal="left"/>
    </xf>
    <xf numFmtId="0" fontId="6" fillId="2" borderId="8" xfId="0" applyFont="1" applyFill="1" applyBorder="1" applyProtection="1"/>
    <xf numFmtId="0" fontId="5" fillId="2" borderId="0" xfId="0" applyFont="1" applyFill="1" applyBorder="1" applyAlignment="1" applyProtection="1">
      <alignment vertical="top" wrapText="1"/>
    </xf>
    <xf numFmtId="0" fontId="5" fillId="2" borderId="9" xfId="0" applyFont="1" applyFill="1" applyBorder="1" applyAlignment="1" applyProtection="1">
      <alignment vertical="top" wrapText="1"/>
    </xf>
    <xf numFmtId="0" fontId="0" fillId="2" borderId="5" xfId="0" applyFill="1" applyBorder="1" applyProtection="1"/>
    <xf numFmtId="0" fontId="0" fillId="2" borderId="33" xfId="0" applyFill="1" applyBorder="1" applyProtection="1"/>
    <xf numFmtId="0" fontId="1" fillId="2" borderId="29" xfId="0" applyFont="1" applyFill="1" applyBorder="1" applyAlignment="1" applyProtection="1">
      <alignment wrapText="1"/>
    </xf>
    <xf numFmtId="0" fontId="1" fillId="2" borderId="29" xfId="0" applyFont="1" applyFill="1" applyBorder="1" applyAlignment="1" applyProtection="1"/>
    <xf numFmtId="0" fontId="1" fillId="2" borderId="0" xfId="0" applyFont="1" applyFill="1" applyBorder="1" applyAlignment="1" applyProtection="1"/>
    <xf numFmtId="0" fontId="0" fillId="2" borderId="0" xfId="0" applyFill="1" applyBorder="1" applyAlignment="1" applyProtection="1">
      <alignment wrapText="1"/>
    </xf>
    <xf numFmtId="0" fontId="0" fillId="2" borderId="34" xfId="0" applyFill="1" applyBorder="1" applyProtection="1">
      <protection locked="0"/>
    </xf>
    <xf numFmtId="165" fontId="2" fillId="2" borderId="29" xfId="0" applyNumberFormat="1" applyFont="1" applyFill="1" applyBorder="1" applyAlignment="1" applyProtection="1">
      <protection locked="0"/>
    </xf>
    <xf numFmtId="0" fontId="1" fillId="3" borderId="29" xfId="0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locked="0"/>
    </xf>
    <xf numFmtId="3" fontId="2" fillId="2" borderId="26" xfId="0" applyNumberFormat="1" applyFont="1" applyFill="1" applyBorder="1" applyProtection="1">
      <protection locked="0"/>
    </xf>
    <xf numFmtId="3" fontId="2" fillId="2" borderId="12" xfId="0" applyNumberFormat="1" applyFont="1" applyFill="1" applyBorder="1" applyProtection="1">
      <protection locked="0"/>
    </xf>
    <xf numFmtId="0" fontId="0" fillId="2" borderId="0" xfId="0" applyFill="1" applyBorder="1" applyProtection="1"/>
    <xf numFmtId="3" fontId="0" fillId="2" borderId="0" xfId="0" applyNumberFormat="1" applyFill="1" applyBorder="1" applyProtection="1"/>
    <xf numFmtId="3" fontId="6" fillId="2" borderId="0" xfId="0" applyNumberFormat="1" applyFont="1" applyFill="1" applyBorder="1" applyProtection="1">
      <protection locked="0"/>
    </xf>
    <xf numFmtId="0" fontId="11" fillId="0" borderId="0" xfId="0" applyFont="1" applyFill="1" applyProtection="1"/>
    <xf numFmtId="0" fontId="0" fillId="2" borderId="0" xfId="0" applyFill="1" applyAlignment="1" applyProtection="1">
      <alignment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165" fontId="2" fillId="2" borderId="0" xfId="0" applyNumberFormat="1" applyFont="1" applyFill="1" applyBorder="1" applyAlignment="1" applyProtection="1">
      <protection locked="0"/>
    </xf>
    <xf numFmtId="165" fontId="0" fillId="2" borderId="0" xfId="0" applyNumberFormat="1" applyFill="1" applyProtection="1">
      <protection locked="0"/>
    </xf>
    <xf numFmtId="164" fontId="0" fillId="2" borderId="0" xfId="0" applyNumberFormat="1" applyFill="1" applyBorder="1" applyAlignment="1" applyProtection="1">
      <alignment horizontal="left"/>
      <protection locked="0"/>
    </xf>
    <xf numFmtId="164" fontId="0" fillId="2" borderId="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49" fontId="0" fillId="2" borderId="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3" fontId="0" fillId="2" borderId="0" xfId="0" applyNumberForma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0" fillId="2" borderId="0" xfId="0" applyFill="1" applyBorder="1" applyAlignment="1" applyProtection="1">
      <alignment horizontal="right"/>
      <protection locked="0"/>
    </xf>
    <xf numFmtId="3" fontId="0" fillId="2" borderId="0" xfId="0" applyNumberForma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3" fontId="6" fillId="2" borderId="0" xfId="0" applyNumberFormat="1" applyFont="1" applyFill="1" applyBorder="1" applyProtection="1"/>
    <xf numFmtId="0" fontId="6" fillId="2" borderId="0" xfId="0" applyFont="1" applyFill="1" applyAlignment="1" applyProtection="1">
      <protection locked="0"/>
    </xf>
    <xf numFmtId="3" fontId="6" fillId="2" borderId="15" xfId="0" applyNumberFormat="1" applyFont="1" applyFill="1" applyBorder="1" applyProtection="1"/>
    <xf numFmtId="3" fontId="0" fillId="2" borderId="19" xfId="0" applyNumberFormat="1" applyFill="1" applyBorder="1" applyProtection="1"/>
    <xf numFmtId="3" fontId="0" fillId="2" borderId="14" xfId="0" applyNumberFormat="1" applyFill="1" applyBorder="1" applyProtection="1"/>
    <xf numFmtId="3" fontId="6" fillId="2" borderId="4" xfId="0" applyNumberFormat="1" applyFont="1" applyFill="1" applyBorder="1" applyProtection="1"/>
    <xf numFmtId="0" fontId="6" fillId="2" borderId="21" xfId="0" applyFont="1" applyFill="1" applyBorder="1" applyProtection="1"/>
    <xf numFmtId="0" fontId="6" fillId="2" borderId="0" xfId="0" applyFont="1" applyFill="1" applyProtection="1"/>
    <xf numFmtId="3" fontId="0" fillId="2" borderId="3" xfId="0" applyNumberFormat="1" applyFill="1" applyBorder="1" applyProtection="1"/>
    <xf numFmtId="3" fontId="0" fillId="2" borderId="18" xfId="0" applyNumberFormat="1" applyFill="1" applyBorder="1" applyProtection="1"/>
    <xf numFmtId="3" fontId="0" fillId="2" borderId="10" xfId="0" applyNumberFormat="1" applyFill="1" applyBorder="1" applyProtection="1"/>
    <xf numFmtId="0" fontId="0" fillId="2" borderId="17" xfId="0" applyFill="1" applyBorder="1" applyProtection="1"/>
    <xf numFmtId="3" fontId="0" fillId="2" borderId="13" xfId="0" applyNumberFormat="1" applyFill="1" applyBorder="1" applyProtection="1"/>
    <xf numFmtId="0" fontId="6" fillId="2" borderId="0" xfId="0" applyFont="1" applyFill="1" applyBorder="1" applyProtection="1"/>
    <xf numFmtId="3" fontId="0" fillId="2" borderId="17" xfId="0" applyNumberFormat="1" applyFill="1" applyBorder="1" applyProtection="1"/>
    <xf numFmtId="3" fontId="0" fillId="2" borderId="9" xfId="0" applyNumberFormat="1" applyFill="1" applyBorder="1" applyProtection="1"/>
    <xf numFmtId="164" fontId="0" fillId="2" borderId="0" xfId="0" applyNumberFormat="1" applyFill="1" applyBorder="1" applyAlignment="1" applyProtection="1">
      <alignment horizontal="right"/>
    </xf>
    <xf numFmtId="164" fontId="0" fillId="2" borderId="17" xfId="0" applyNumberFormat="1" applyFill="1" applyBorder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right"/>
    </xf>
    <xf numFmtId="0" fontId="15" fillId="2" borderId="0" xfId="0" applyFont="1" applyFill="1" applyProtection="1"/>
    <xf numFmtId="3" fontId="6" fillId="2" borderId="2" xfId="0" applyNumberFormat="1" applyFont="1" applyFill="1" applyBorder="1" applyProtection="1"/>
    <xf numFmtId="0" fontId="10" fillId="2" borderId="0" xfId="0" applyFont="1" applyFill="1" applyBorder="1" applyAlignment="1" applyProtection="1">
      <alignment horizontal="right" wrapText="1"/>
    </xf>
    <xf numFmtId="0" fontId="0" fillId="2" borderId="17" xfId="0" applyFill="1" applyBorder="1" applyAlignment="1" applyProtection="1">
      <alignment horizontal="right" wrapText="1"/>
    </xf>
    <xf numFmtId="0" fontId="10" fillId="2" borderId="9" xfId="0" applyFont="1" applyFill="1" applyBorder="1" applyAlignment="1" applyProtection="1">
      <alignment horizontal="right"/>
    </xf>
    <xf numFmtId="0" fontId="10" fillId="2" borderId="21" xfId="0" applyFont="1" applyFill="1" applyBorder="1" applyAlignment="1" applyProtection="1">
      <alignment horizontal="right" wrapText="1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3" fontId="2" fillId="2" borderId="21" xfId="0" applyNumberFormat="1" applyFont="1" applyFill="1" applyBorder="1" applyProtection="1">
      <protection locked="0"/>
    </xf>
    <xf numFmtId="3" fontId="0" fillId="2" borderId="35" xfId="0" applyNumberFormat="1" applyFill="1" applyBorder="1" applyProtection="1"/>
    <xf numFmtId="3" fontId="0" fillId="2" borderId="22" xfId="0" applyNumberFormat="1" applyFill="1" applyBorder="1" applyProtection="1"/>
    <xf numFmtId="164" fontId="0" fillId="2" borderId="21" xfId="0" applyNumberFormat="1" applyFill="1" applyBorder="1" applyAlignment="1" applyProtection="1">
      <alignment horizontal="right"/>
    </xf>
    <xf numFmtId="3" fontId="2" fillId="2" borderId="27" xfId="0" applyNumberFormat="1" applyFont="1" applyFill="1" applyBorder="1" applyProtection="1">
      <protection locked="0"/>
    </xf>
    <xf numFmtId="3" fontId="0" fillId="2" borderId="21" xfId="0" applyNumberFormat="1" applyFill="1" applyBorder="1" applyProtection="1"/>
    <xf numFmtId="0" fontId="0" fillId="2" borderId="21" xfId="0" applyFill="1" applyBorder="1" applyProtection="1"/>
    <xf numFmtId="3" fontId="2" fillId="2" borderId="24" xfId="0" applyNumberFormat="1" applyFont="1" applyFill="1" applyBorder="1" applyProtection="1">
      <protection locked="0"/>
    </xf>
    <xf numFmtId="3" fontId="0" fillId="2" borderId="23" xfId="0" applyNumberFormat="1" applyFill="1" applyBorder="1" applyProtection="1"/>
    <xf numFmtId="3" fontId="0" fillId="2" borderId="24" xfId="0" applyNumberFormat="1" applyFill="1" applyBorder="1" applyProtection="1"/>
    <xf numFmtId="0" fontId="6" fillId="2" borderId="17" xfId="0" applyFont="1" applyFill="1" applyBorder="1" applyAlignment="1" applyProtection="1">
      <alignment horizontal="right" wrapText="1"/>
    </xf>
    <xf numFmtId="2" fontId="6" fillId="2" borderId="0" xfId="0" applyNumberFormat="1" applyFont="1" applyFill="1" applyAlignment="1" applyProtection="1">
      <alignment horizontal="right"/>
    </xf>
    <xf numFmtId="0" fontId="0" fillId="2" borderId="24" xfId="0" applyFill="1" applyBorder="1" applyProtection="1"/>
    <xf numFmtId="49" fontId="0" fillId="2" borderId="0" xfId="0" applyNumberFormat="1" applyFill="1" applyBorder="1" applyAlignment="1" applyProtection="1">
      <alignment horizontal="right"/>
    </xf>
    <xf numFmtId="49" fontId="0" fillId="2" borderId="21" xfId="0" applyNumberFormat="1" applyFill="1" applyBorder="1" applyAlignment="1" applyProtection="1">
      <alignment horizontal="right"/>
    </xf>
    <xf numFmtId="49" fontId="0" fillId="2" borderId="17" xfId="0" applyNumberFormat="1" applyFill="1" applyBorder="1" applyAlignment="1" applyProtection="1">
      <alignment horizontal="right"/>
    </xf>
    <xf numFmtId="49" fontId="0" fillId="2" borderId="9" xfId="0" applyNumberFormat="1" applyFill="1" applyBorder="1" applyAlignment="1" applyProtection="1">
      <alignment horizontal="right"/>
    </xf>
    <xf numFmtId="0" fontId="0" fillId="2" borderId="9" xfId="0" applyFill="1" applyBorder="1" applyAlignment="1" applyProtection="1">
      <alignment horizontal="right"/>
    </xf>
    <xf numFmtId="0" fontId="16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Alignment="1" applyProtection="1"/>
    <xf numFmtId="0" fontId="1" fillId="2" borderId="0" xfId="0" applyFont="1" applyFill="1" applyAlignment="1" applyProtection="1"/>
    <xf numFmtId="0" fontId="0" fillId="2" borderId="0" xfId="0" applyFill="1" applyAlignment="1" applyProtection="1"/>
    <xf numFmtId="0" fontId="3" fillId="2" borderId="5" xfId="0" applyFont="1" applyFill="1" applyBorder="1" applyProtection="1"/>
    <xf numFmtId="0" fontId="4" fillId="2" borderId="0" xfId="0" applyFont="1" applyFill="1" applyBorder="1" applyProtection="1"/>
    <xf numFmtId="0" fontId="6" fillId="2" borderId="11" xfId="0" applyFont="1" applyFill="1" applyBorder="1" applyProtection="1"/>
    <xf numFmtId="2" fontId="2" fillId="2" borderId="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/>
    <xf numFmtId="2" fontId="2" fillId="2" borderId="0" xfId="0" applyNumberFormat="1" applyFont="1" applyFill="1" applyBorder="1" applyProtection="1"/>
    <xf numFmtId="2" fontId="2" fillId="2" borderId="21" xfId="0" applyNumberFormat="1" applyFont="1" applyFill="1" applyBorder="1" applyProtection="1"/>
    <xf numFmtId="2" fontId="2" fillId="2" borderId="17" xfId="0" applyNumberFormat="1" applyFont="1" applyFill="1" applyBorder="1" applyProtection="1"/>
    <xf numFmtId="2" fontId="2" fillId="2" borderId="9" xfId="0" applyNumberFormat="1" applyFont="1" applyFill="1" applyBorder="1" applyAlignment="1" applyProtection="1">
      <alignment horizontal="right"/>
    </xf>
    <xf numFmtId="2" fontId="6" fillId="2" borderId="4" xfId="0" applyNumberFormat="1" applyFont="1" applyFill="1" applyBorder="1" applyProtection="1"/>
    <xf numFmtId="2" fontId="0" fillId="2" borderId="35" xfId="0" applyNumberFormat="1" applyFill="1" applyBorder="1" applyProtection="1"/>
    <xf numFmtId="2" fontId="0" fillId="2" borderId="18" xfId="0" applyNumberFormat="1" applyFill="1" applyBorder="1" applyProtection="1"/>
    <xf numFmtId="2" fontId="0" fillId="2" borderId="4" xfId="0" applyNumberFormat="1" applyFill="1" applyBorder="1" applyProtection="1"/>
    <xf numFmtId="2" fontId="0" fillId="2" borderId="10" xfId="0" applyNumberFormat="1" applyFill="1" applyBorder="1" applyProtection="1"/>
    <xf numFmtId="2" fontId="0" fillId="2" borderId="2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/>
    <xf numFmtId="2" fontId="0" fillId="2" borderId="22" xfId="0" applyNumberFormat="1" applyFill="1" applyBorder="1" applyProtection="1"/>
    <xf numFmtId="2" fontId="0" fillId="2" borderId="19" xfId="0" applyNumberFormat="1" applyFill="1" applyBorder="1" applyProtection="1"/>
    <xf numFmtId="2" fontId="0" fillId="2" borderId="14" xfId="0" applyNumberFormat="1" applyFill="1" applyBorder="1" applyProtection="1"/>
    <xf numFmtId="0" fontId="0" fillId="2" borderId="0" xfId="0" applyFill="1" applyProtection="1">
      <protection locked="0" hidden="1"/>
    </xf>
    <xf numFmtId="0" fontId="0" fillId="2" borderId="0" xfId="0" applyFill="1" applyProtection="1">
      <protection hidden="1"/>
    </xf>
    <xf numFmtId="165" fontId="0" fillId="2" borderId="0" xfId="0" applyNumberFormat="1" applyFill="1" applyProtection="1">
      <protection hidden="1"/>
    </xf>
    <xf numFmtId="14" fontId="0" fillId="2" borderId="0" xfId="0" applyNumberFormat="1" applyFill="1" applyProtection="1">
      <protection hidden="1"/>
    </xf>
    <xf numFmtId="0" fontId="13" fillId="2" borderId="0" xfId="0" applyFont="1" applyFill="1" applyBorder="1" applyProtection="1">
      <protection hidden="1"/>
    </xf>
    <xf numFmtId="0" fontId="0" fillId="2" borderId="0" xfId="0" applyFill="1" applyAlignment="1" applyProtection="1">
      <alignment wrapText="1"/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49" fontId="0" fillId="2" borderId="0" xfId="0" applyNumberFormat="1" applyFill="1" applyAlignment="1" applyProtection="1">
      <alignment horizontal="right"/>
    </xf>
    <xf numFmtId="49" fontId="0" fillId="2" borderId="0" xfId="0" applyNumberFormat="1" applyFill="1" applyProtection="1"/>
    <xf numFmtId="49" fontId="0" fillId="0" borderId="0" xfId="0" applyNumberFormat="1" applyFill="1" applyProtection="1"/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21" xfId="0" applyNumberFormat="1" applyFont="1" applyFill="1" applyBorder="1" applyAlignment="1" applyProtection="1">
      <alignment horizontal="right"/>
      <protection locked="0"/>
    </xf>
    <xf numFmtId="164" fontId="2" fillId="2" borderId="17" xfId="0" applyNumberFormat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Alignment="1" applyProtection="1">
      <alignment horizontal="right"/>
      <protection locked="0"/>
    </xf>
    <xf numFmtId="0" fontId="17" fillId="2" borderId="0" xfId="0" applyFont="1" applyFill="1" applyAlignment="1" applyProtection="1">
      <alignment horizontal="left" wrapText="1"/>
    </xf>
    <xf numFmtId="0" fontId="0" fillId="2" borderId="7" xfId="0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2" fontId="2" fillId="2" borderId="0" xfId="0" applyNumberFormat="1" applyFont="1" applyFill="1" applyBorder="1" applyAlignment="1" applyProtection="1">
      <alignment horizontal="right"/>
      <protection locked="0"/>
    </xf>
    <xf numFmtId="2" fontId="2" fillId="2" borderId="0" xfId="0" applyNumberFormat="1" applyFont="1" applyFill="1" applyBorder="1" applyAlignment="1" applyProtection="1">
      <alignment horizontal="right"/>
    </xf>
    <xf numFmtId="2" fontId="0" fillId="2" borderId="0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2" fillId="2" borderId="26" xfId="0" applyNumberFormat="1" applyFont="1" applyFill="1" applyBorder="1" applyAlignment="1" applyProtection="1">
      <alignment horizontal="right"/>
      <protection locked="0"/>
    </xf>
    <xf numFmtId="0" fontId="0" fillId="2" borderId="7" xfId="0" applyFont="1" applyFill="1" applyBorder="1" applyAlignment="1" applyProtection="1">
      <alignment horizontal="center"/>
    </xf>
    <xf numFmtId="0" fontId="12" fillId="2" borderId="0" xfId="0" applyFont="1" applyFill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wrapText="1"/>
    </xf>
    <xf numFmtId="0" fontId="1" fillId="2" borderId="2" xfId="0" applyFont="1" applyFill="1" applyBorder="1" applyAlignment="1" applyProtection="1">
      <alignment horizontal="left" wrapText="1"/>
    </xf>
    <xf numFmtId="0" fontId="1" fillId="2" borderId="3" xfId="0" applyFont="1" applyFill="1" applyBorder="1" applyAlignment="1" applyProtection="1">
      <alignment horizontal="left" wrapText="1"/>
    </xf>
    <xf numFmtId="0" fontId="0" fillId="2" borderId="8" xfId="0" applyFill="1" applyBorder="1" applyAlignment="1" applyProtection="1">
      <alignment horizontal="left" wrapText="1"/>
    </xf>
    <xf numFmtId="0" fontId="0" fillId="2" borderId="0" xfId="0" applyFill="1" applyBorder="1" applyAlignment="1" applyProtection="1">
      <alignment horizontal="left" wrapText="1"/>
    </xf>
    <xf numFmtId="0" fontId="0" fillId="2" borderId="0" xfId="0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left" wrapText="1"/>
    </xf>
    <xf numFmtId="0" fontId="0" fillId="2" borderId="1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20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left" wrapText="1"/>
    </xf>
    <xf numFmtId="0" fontId="6" fillId="2" borderId="8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left" wrapText="1"/>
    </xf>
    <xf numFmtId="0" fontId="6" fillId="2" borderId="9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vertical="top" wrapText="1"/>
    </xf>
    <xf numFmtId="0" fontId="0" fillId="0" borderId="12" xfId="0" applyBorder="1" applyAlignment="1">
      <alignment wrapText="1"/>
    </xf>
    <xf numFmtId="0" fontId="3" fillId="2" borderId="0" xfId="0" applyNumberFormat="1" applyFont="1" applyFill="1" applyAlignment="1" applyProtection="1">
      <protection locked="0"/>
    </xf>
  </cellXfs>
  <cellStyles count="4">
    <cellStyle name="Normal" xfId="0" builtinId="0"/>
    <cellStyle name="Normal 2" xfId="1"/>
    <cellStyle name="Normal 3" xfId="2"/>
    <cellStyle name="Normal 4" xfId="3"/>
  </cellStyles>
  <dxfs count="85"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theme="9"/>
      </font>
    </dxf>
    <dxf>
      <font>
        <color rgb="FFFF0000"/>
      </font>
    </dxf>
    <dxf>
      <font>
        <color rgb="FF00B050"/>
      </font>
    </dxf>
    <dxf>
      <font>
        <color theme="9"/>
      </font>
    </dxf>
    <dxf>
      <font>
        <color rgb="FFFF0000"/>
      </font>
    </dxf>
    <dxf>
      <font>
        <color rgb="FF00B05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0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FF"/>
      </font>
    </dxf>
    <dxf>
      <font>
        <color rgb="FFFF0000"/>
      </font>
    </dxf>
    <dxf>
      <font>
        <color theme="9"/>
      </font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/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00FF"/>
      </font>
    </dxf>
    <dxf>
      <font>
        <color rgb="FFFF0000"/>
      </font>
    </dxf>
    <dxf>
      <font>
        <color theme="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150"/>
  <sheetViews>
    <sheetView tabSelected="1" zoomScaleNormal="100" workbookViewId="0"/>
  </sheetViews>
  <sheetFormatPr defaultRowHeight="15" x14ac:dyDescent="0.25"/>
  <cols>
    <col min="1" max="3" width="17.85546875" style="8" customWidth="1"/>
    <col min="4" max="4" width="25.5703125" style="8" customWidth="1"/>
    <col min="5" max="8" width="12.140625" style="54" customWidth="1"/>
    <col min="9" max="9" width="12.140625" style="70" customWidth="1"/>
    <col min="10" max="10" width="12.140625" style="54" customWidth="1"/>
    <col min="11" max="12" width="12.140625" style="56" customWidth="1"/>
    <col min="13" max="13" width="12.140625" style="54" hidden="1" customWidth="1"/>
    <col min="14" max="27" width="11.7109375" style="54" hidden="1" customWidth="1"/>
    <col min="28" max="58" width="11.7109375" style="8" customWidth="1"/>
    <col min="59" max="59" width="21" style="8" customWidth="1"/>
    <col min="60" max="60" width="19.7109375" style="8" customWidth="1"/>
    <col min="61" max="16384" width="9.140625" style="8"/>
  </cols>
  <sheetData>
    <row r="1" spans="1:31" ht="21" x14ac:dyDescent="0.35">
      <c r="A1" s="119" t="s">
        <v>157</v>
      </c>
      <c r="C1" s="120"/>
      <c r="H1" s="55"/>
    </row>
    <row r="2" spans="1:31" x14ac:dyDescent="0.25">
      <c r="H2" s="55"/>
    </row>
    <row r="3" spans="1:31" ht="15.75" x14ac:dyDescent="0.25">
      <c r="A3" s="192" t="s">
        <v>158</v>
      </c>
      <c r="B3" s="122"/>
      <c r="C3" s="122"/>
    </row>
    <row r="4" spans="1:31" ht="15.75" x14ac:dyDescent="0.25">
      <c r="A4" s="192" t="s">
        <v>159</v>
      </c>
      <c r="B4" s="123"/>
      <c r="C4" s="123"/>
      <c r="D4" s="123"/>
      <c r="E4" s="55"/>
      <c r="F4" s="55"/>
      <c r="G4" s="55"/>
      <c r="I4" s="75"/>
      <c r="J4" s="55"/>
      <c r="M4" s="55"/>
    </row>
    <row r="5" spans="1:31" ht="15.75" x14ac:dyDescent="0.25">
      <c r="A5" s="121"/>
      <c r="B5" s="123"/>
      <c r="C5" s="123"/>
      <c r="D5" s="123"/>
      <c r="E5" s="55"/>
      <c r="F5" s="55"/>
      <c r="G5" s="55"/>
      <c r="I5" s="75"/>
      <c r="J5" s="55"/>
      <c r="M5" s="55"/>
    </row>
    <row r="6" spans="1:31" ht="15.75" x14ac:dyDescent="0.25">
      <c r="A6" s="121" t="str">
        <f>IF(AND(val_failed=0,val_warning=0),"Your workbook has passed validation.",IF(val_failed&lt;&gt;0,IF(val_warning&lt;&gt;0,"Your workbook has failed "&amp;val_failed&amp;" validation check(s) and "&amp;val_warning&amp;" validation warning(s). Please see details on the 'Validation' page and amend where necessary.","Your workbook has failed "&amp;val_failed&amp;" validation check(s). Please see details below and amend where necessary."),"Your workbook has "&amp;val_warning&amp;" validation warning(s). Please see details on the 'Validation' page and amend where necessary."))</f>
        <v>Your workbook has failed 7 validation check(s) and 1 validation warning(s). Please see details on the 'Validation' page and amend where necessary.</v>
      </c>
      <c r="B6" s="123"/>
      <c r="C6" s="123"/>
      <c r="D6" s="123"/>
      <c r="E6" s="55"/>
      <c r="F6" s="55"/>
      <c r="G6" s="55"/>
      <c r="H6" s="55"/>
      <c r="I6" s="75"/>
      <c r="J6" s="55"/>
      <c r="M6" s="55"/>
      <c r="Q6" s="175" t="s">
        <v>113</v>
      </c>
      <c r="R6" s="54">
        <v>10</v>
      </c>
    </row>
    <row r="7" spans="1:31" ht="30" customHeight="1" x14ac:dyDescent="0.25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63"/>
      <c r="N7" s="54" t="s">
        <v>44</v>
      </c>
      <c r="Q7" s="175"/>
    </row>
    <row r="8" spans="1:31" ht="27.75" customHeight="1" x14ac:dyDescent="0.25">
      <c r="A8" s="176" t="s">
        <v>62</v>
      </c>
      <c r="B8" s="177"/>
      <c r="C8" s="177"/>
      <c r="D8" s="178"/>
      <c r="E8" s="43"/>
      <c r="F8" s="57"/>
      <c r="N8" s="54">
        <v>1</v>
      </c>
      <c r="P8" s="58"/>
      <c r="V8" s="181"/>
      <c r="W8" s="181"/>
    </row>
    <row r="9" spans="1:31" hidden="1" x14ac:dyDescent="0.25">
      <c r="A9" s="9"/>
      <c r="B9" s="9"/>
      <c r="C9" s="9"/>
      <c r="D9" s="9"/>
      <c r="E9" s="59" t="s">
        <v>63</v>
      </c>
      <c r="F9" s="60"/>
      <c r="O9" s="54" t="s">
        <v>155</v>
      </c>
      <c r="P9" s="54" t="s">
        <v>156</v>
      </c>
    </row>
    <row r="10" spans="1:31" x14ac:dyDescent="0.25">
      <c r="A10" s="9"/>
      <c r="B10" s="9"/>
      <c r="C10" s="9"/>
      <c r="D10" s="9"/>
      <c r="E10" s="60"/>
      <c r="F10" s="60"/>
      <c r="L10" s="170"/>
      <c r="O10" s="54">
        <v>1</v>
      </c>
      <c r="P10" s="54">
        <v>1</v>
      </c>
      <c r="AD10" s="150"/>
      <c r="AE10" s="150"/>
    </row>
    <row r="11" spans="1:31" ht="15.75" x14ac:dyDescent="0.25">
      <c r="A11" s="124" t="s">
        <v>0</v>
      </c>
      <c r="B11" s="10"/>
      <c r="C11" s="10"/>
      <c r="D11" s="10"/>
      <c r="E11" s="184" t="s">
        <v>3</v>
      </c>
      <c r="F11" s="184"/>
      <c r="G11" s="185"/>
      <c r="H11" s="183" t="s">
        <v>4</v>
      </c>
      <c r="I11" s="184"/>
      <c r="J11" s="184"/>
      <c r="K11" s="184"/>
      <c r="L11" s="174"/>
      <c r="AB11" s="150"/>
      <c r="AC11" s="150"/>
    </row>
    <row r="12" spans="1:31" ht="45" x14ac:dyDescent="0.25">
      <c r="A12" s="11"/>
      <c r="B12" s="49"/>
      <c r="C12" s="49"/>
      <c r="D12" s="49"/>
      <c r="E12" s="95" t="s">
        <v>1</v>
      </c>
      <c r="F12" s="95" t="s">
        <v>43</v>
      </c>
      <c r="G12" s="98" t="s">
        <v>152</v>
      </c>
      <c r="H12" s="96" t="s">
        <v>65</v>
      </c>
      <c r="I12" s="95" t="s">
        <v>49</v>
      </c>
      <c r="J12" s="95" t="s">
        <v>50</v>
      </c>
      <c r="K12" s="165" t="s">
        <v>60</v>
      </c>
      <c r="L12" s="97" t="s">
        <v>153</v>
      </c>
      <c r="M12" s="54" t="s">
        <v>44</v>
      </c>
      <c r="AB12" s="150"/>
      <c r="AC12" s="150"/>
    </row>
    <row r="13" spans="1:31" x14ac:dyDescent="0.25">
      <c r="A13" s="11" t="s">
        <v>5</v>
      </c>
      <c r="B13" s="49"/>
      <c r="C13" s="49"/>
      <c r="D13" s="49"/>
      <c r="E13" s="159" t="str">
        <f>IF(ISBLANK($E$8),"",DATE(YEAR($G$13)-2,MONTH($G$13), DAY($G$13)))</f>
        <v/>
      </c>
      <c r="F13" s="159" t="str">
        <f>IF(ISBLANK($E$8),"",DATE(YEAR($G$13)-1,MONTH($G$13), DAY($G$13)))</f>
        <v/>
      </c>
      <c r="G13" s="160" t="str">
        <f>IF(ISBLANK($E$8),"",DATE(YEAR($E$8),MONTH($E$8), DAY($E$8)))</f>
        <v/>
      </c>
      <c r="H13" s="161" t="str">
        <f>IF(ISBLANK($E$8),"",DATE(YEAR($G$13)+1,MONTH($G$13), DAY($G$13)))</f>
        <v/>
      </c>
      <c r="I13" s="159" t="str">
        <f>IF(ISBLANK($E$8),"",DATE(YEAR($G$13)+2,MONTH($G$13), DAY($G$13)))</f>
        <v/>
      </c>
      <c r="J13" s="159" t="str">
        <f>IF(ISBLANK($E$8),"",DATE(YEAR($G$13)+3,MONTH($G$13), DAY($G$13)))</f>
        <v/>
      </c>
      <c r="K13" s="159" t="str">
        <f>IF(ISBLANK($E$8),"",DATE(YEAR($G$13)+4,MONTH($G$13), DAY($G$13)))</f>
        <v/>
      </c>
      <c r="L13" s="162" t="str">
        <f>IF(ISBLANK($E$8),"",DATE(YEAR($G$13)+5,MONTH($G$13), DAY($G$13)))</f>
        <v/>
      </c>
      <c r="M13" s="54" t="s">
        <v>61</v>
      </c>
      <c r="AB13" s="150"/>
      <c r="AC13" s="150"/>
    </row>
    <row r="14" spans="1:31" x14ac:dyDescent="0.25">
      <c r="A14" s="11"/>
      <c r="B14" s="49"/>
      <c r="C14" s="49"/>
      <c r="D14" s="49"/>
      <c r="E14" s="90" t="s">
        <v>10</v>
      </c>
      <c r="F14" s="90" t="s">
        <v>10</v>
      </c>
      <c r="G14" s="115" t="s">
        <v>10</v>
      </c>
      <c r="H14" s="91" t="s">
        <v>10</v>
      </c>
      <c r="I14" s="90" t="s">
        <v>10</v>
      </c>
      <c r="J14" s="90" t="s">
        <v>10</v>
      </c>
      <c r="K14" s="166" t="s">
        <v>10</v>
      </c>
      <c r="L14" s="118" t="s">
        <v>10</v>
      </c>
      <c r="R14" s="54" t="s">
        <v>107</v>
      </c>
      <c r="AB14" s="150"/>
      <c r="AC14" s="150"/>
    </row>
    <row r="15" spans="1:31" ht="15" customHeight="1" x14ac:dyDescent="0.25">
      <c r="A15" s="11" t="s">
        <v>7</v>
      </c>
      <c r="B15" s="49"/>
      <c r="C15" s="49"/>
      <c r="D15" s="49"/>
      <c r="E15" s="49"/>
      <c r="F15" s="49"/>
      <c r="G15" s="107"/>
      <c r="H15" s="85"/>
      <c r="I15" s="49"/>
      <c r="J15" s="49"/>
      <c r="K15" s="166"/>
      <c r="L15" s="118"/>
      <c r="M15" s="54" t="s">
        <v>35</v>
      </c>
      <c r="N15" s="54" t="s">
        <v>36</v>
      </c>
      <c r="O15" s="54" t="s">
        <v>37</v>
      </c>
      <c r="P15" s="54" t="s">
        <v>69</v>
      </c>
      <c r="R15" s="54" t="s">
        <v>34</v>
      </c>
      <c r="S15" s="54" t="s">
        <v>2</v>
      </c>
      <c r="T15" s="54" t="s">
        <v>45</v>
      </c>
      <c r="U15" s="54" t="s">
        <v>46</v>
      </c>
      <c r="V15" s="54" t="s">
        <v>47</v>
      </c>
      <c r="W15" s="54" t="s">
        <v>48</v>
      </c>
      <c r="X15" s="54" t="s">
        <v>59</v>
      </c>
      <c r="Y15" s="54" t="s">
        <v>153</v>
      </c>
      <c r="AB15" s="150"/>
      <c r="AC15" s="150"/>
    </row>
    <row r="16" spans="1:31" x14ac:dyDescent="0.25">
      <c r="A16" s="11" t="s">
        <v>70</v>
      </c>
      <c r="B16" s="49"/>
      <c r="C16" s="49"/>
      <c r="D16" s="49"/>
      <c r="E16" s="49"/>
      <c r="F16" s="49"/>
      <c r="G16" s="107"/>
      <c r="H16" s="8"/>
      <c r="I16" s="8"/>
      <c r="J16" s="8"/>
      <c r="K16" s="49"/>
      <c r="L16" s="13"/>
      <c r="R16" s="54">
        <f>IF(E30=0,0,SUM(E46:E47)/E30)</f>
        <v>0</v>
      </c>
      <c r="S16" s="54">
        <f t="shared" ref="S16:X16" si="0">IF(F30=0,0,SUM(F46:F47)/F30)</f>
        <v>0</v>
      </c>
      <c r="T16" s="54">
        <f t="shared" si="0"/>
        <v>0</v>
      </c>
      <c r="U16" s="54">
        <f t="shared" si="0"/>
        <v>0</v>
      </c>
      <c r="V16" s="54">
        <f t="shared" si="0"/>
        <v>0</v>
      </c>
      <c r="W16" s="54">
        <f t="shared" si="0"/>
        <v>0</v>
      </c>
      <c r="X16" s="54">
        <f t="shared" si="0"/>
        <v>0</v>
      </c>
      <c r="Y16" s="54">
        <f>IF(L30=0,0,SUM(L46:L47)/L30)</f>
        <v>0</v>
      </c>
      <c r="AB16" s="150"/>
      <c r="AC16" s="150"/>
    </row>
    <row r="17" spans="1:45" x14ac:dyDescent="0.25">
      <c r="A17" s="11" t="s">
        <v>129</v>
      </c>
      <c r="B17" s="49"/>
      <c r="C17" s="49"/>
      <c r="D17" s="49"/>
      <c r="E17" s="127">
        <v>0</v>
      </c>
      <c r="F17" s="127">
        <v>0</v>
      </c>
      <c r="G17" s="128">
        <v>0</v>
      </c>
      <c r="H17" s="129">
        <v>0</v>
      </c>
      <c r="I17" s="127">
        <v>0</v>
      </c>
      <c r="J17" s="127">
        <v>0</v>
      </c>
      <c r="K17" s="167">
        <v>0</v>
      </c>
      <c r="L17" s="130">
        <v>0</v>
      </c>
      <c r="M17" s="54">
        <v>1</v>
      </c>
      <c r="N17" s="54">
        <v>1</v>
      </c>
      <c r="O17" s="54">
        <v>1</v>
      </c>
      <c r="P17" s="56" t="s">
        <v>133</v>
      </c>
      <c r="AB17" s="150"/>
      <c r="AC17" s="150"/>
      <c r="AR17" s="112"/>
      <c r="AS17" s="112"/>
    </row>
    <row r="18" spans="1:45" x14ac:dyDescent="0.25">
      <c r="A18" s="11" t="s">
        <v>128</v>
      </c>
      <c r="B18" s="49"/>
      <c r="C18" s="49"/>
      <c r="D18" s="49"/>
      <c r="E18" s="127">
        <v>0</v>
      </c>
      <c r="F18" s="127">
        <v>0</v>
      </c>
      <c r="G18" s="128">
        <v>0</v>
      </c>
      <c r="H18" s="129">
        <v>0</v>
      </c>
      <c r="I18" s="127">
        <v>0</v>
      </c>
      <c r="J18" s="127">
        <v>0</v>
      </c>
      <c r="K18" s="167">
        <v>0</v>
      </c>
      <c r="L18" s="130">
        <v>0</v>
      </c>
      <c r="M18" s="54">
        <v>1</v>
      </c>
      <c r="N18" s="54">
        <v>1</v>
      </c>
      <c r="O18" s="54">
        <v>1</v>
      </c>
      <c r="P18" s="56" t="s">
        <v>134</v>
      </c>
      <c r="AB18" s="150"/>
      <c r="AC18" s="150"/>
      <c r="AR18" s="112"/>
      <c r="AS18" s="112"/>
    </row>
    <row r="19" spans="1:45" x14ac:dyDescent="0.25">
      <c r="A19" s="11" t="s">
        <v>127</v>
      </c>
      <c r="B19" s="49"/>
      <c r="C19" s="49"/>
      <c r="D19" s="49"/>
      <c r="E19" s="127">
        <v>0</v>
      </c>
      <c r="F19" s="127">
        <v>0</v>
      </c>
      <c r="G19" s="128">
        <v>0</v>
      </c>
      <c r="H19" s="129">
        <v>0</v>
      </c>
      <c r="I19" s="127">
        <v>0</v>
      </c>
      <c r="J19" s="127">
        <v>0</v>
      </c>
      <c r="K19" s="167">
        <v>0</v>
      </c>
      <c r="L19" s="130">
        <v>0</v>
      </c>
      <c r="M19" s="54">
        <v>1</v>
      </c>
      <c r="N19" s="54">
        <v>1</v>
      </c>
      <c r="O19" s="54">
        <v>1</v>
      </c>
      <c r="P19" s="56" t="s">
        <v>135</v>
      </c>
      <c r="AB19" s="150"/>
      <c r="AC19" s="150"/>
      <c r="AR19" s="112"/>
      <c r="AS19" s="112"/>
    </row>
    <row r="20" spans="1:45" x14ac:dyDescent="0.25">
      <c r="A20" s="11" t="s">
        <v>126</v>
      </c>
      <c r="B20" s="49"/>
      <c r="C20" s="49"/>
      <c r="D20" s="49"/>
      <c r="E20" s="127">
        <v>0</v>
      </c>
      <c r="F20" s="127">
        <v>0</v>
      </c>
      <c r="G20" s="128">
        <v>0</v>
      </c>
      <c r="H20" s="129">
        <v>0</v>
      </c>
      <c r="I20" s="127">
        <v>0</v>
      </c>
      <c r="J20" s="127">
        <v>0</v>
      </c>
      <c r="K20" s="167">
        <v>0</v>
      </c>
      <c r="L20" s="130">
        <v>0</v>
      </c>
      <c r="M20" s="54">
        <v>1</v>
      </c>
      <c r="N20" s="54">
        <v>1</v>
      </c>
      <c r="O20" s="54">
        <v>1</v>
      </c>
      <c r="P20" s="56" t="s">
        <v>136</v>
      </c>
      <c r="AB20" s="150"/>
      <c r="AC20" s="150"/>
    </row>
    <row r="21" spans="1:45" x14ac:dyDescent="0.25">
      <c r="A21" s="11" t="s">
        <v>139</v>
      </c>
      <c r="B21" s="49"/>
      <c r="C21" s="49"/>
      <c r="D21" s="49"/>
      <c r="E21" s="127">
        <v>0</v>
      </c>
      <c r="F21" s="127">
        <v>0</v>
      </c>
      <c r="G21" s="128">
        <v>0</v>
      </c>
      <c r="H21" s="129">
        <v>0</v>
      </c>
      <c r="I21" s="127">
        <v>0</v>
      </c>
      <c r="J21" s="127">
        <v>0</v>
      </c>
      <c r="K21" s="167">
        <v>0</v>
      </c>
      <c r="L21" s="130">
        <v>0</v>
      </c>
      <c r="M21" s="54">
        <v>1</v>
      </c>
      <c r="N21" s="54">
        <v>1</v>
      </c>
      <c r="O21" s="54">
        <v>1</v>
      </c>
      <c r="P21" s="56" t="s">
        <v>137</v>
      </c>
      <c r="AB21" s="150"/>
      <c r="AC21" s="150"/>
    </row>
    <row r="22" spans="1:45" x14ac:dyDescent="0.25">
      <c r="A22" s="11" t="s">
        <v>125</v>
      </c>
      <c r="B22" s="49"/>
      <c r="C22" s="49"/>
      <c r="D22" s="49"/>
      <c r="E22" s="127">
        <v>0</v>
      </c>
      <c r="F22" s="127">
        <v>0</v>
      </c>
      <c r="G22" s="128">
        <v>0</v>
      </c>
      <c r="H22" s="129">
        <v>0</v>
      </c>
      <c r="I22" s="127">
        <v>0</v>
      </c>
      <c r="J22" s="127">
        <v>0</v>
      </c>
      <c r="K22" s="167">
        <v>0</v>
      </c>
      <c r="L22" s="130">
        <v>0</v>
      </c>
      <c r="M22" s="54">
        <v>1</v>
      </c>
      <c r="N22" s="54">
        <v>1</v>
      </c>
      <c r="O22" s="54">
        <v>1</v>
      </c>
      <c r="P22" s="56" t="s">
        <v>138</v>
      </c>
      <c r="AB22" s="150"/>
      <c r="AC22" s="150"/>
    </row>
    <row r="23" spans="1:45" x14ac:dyDescent="0.25">
      <c r="A23" s="11" t="s">
        <v>124</v>
      </c>
      <c r="B23" s="49"/>
      <c r="C23" s="49"/>
      <c r="D23" s="49"/>
      <c r="E23" s="127">
        <v>0</v>
      </c>
      <c r="F23" s="127">
        <v>0</v>
      </c>
      <c r="G23" s="128">
        <v>0</v>
      </c>
      <c r="H23" s="129">
        <v>0</v>
      </c>
      <c r="I23" s="127">
        <v>0</v>
      </c>
      <c r="J23" s="127">
        <v>0</v>
      </c>
      <c r="K23" s="167">
        <v>0</v>
      </c>
      <c r="L23" s="130">
        <v>0</v>
      </c>
      <c r="M23" s="54">
        <v>1</v>
      </c>
      <c r="N23" s="54">
        <v>1</v>
      </c>
      <c r="O23" s="54">
        <v>1</v>
      </c>
      <c r="P23" s="56">
        <v>3</v>
      </c>
      <c r="AB23" s="150"/>
      <c r="AC23" s="150"/>
      <c r="AE23" s="156"/>
    </row>
    <row r="24" spans="1:45" x14ac:dyDescent="0.25">
      <c r="A24" s="11" t="s">
        <v>132</v>
      </c>
      <c r="B24" s="49"/>
      <c r="C24" s="49"/>
      <c r="D24" s="49"/>
      <c r="E24" s="127">
        <v>0</v>
      </c>
      <c r="F24" s="127">
        <v>0</v>
      </c>
      <c r="G24" s="128">
        <v>0</v>
      </c>
      <c r="H24" s="129">
        <v>0</v>
      </c>
      <c r="I24" s="127">
        <v>0</v>
      </c>
      <c r="J24" s="127">
        <v>0</v>
      </c>
      <c r="K24" s="167">
        <v>0</v>
      </c>
      <c r="L24" s="130">
        <v>0</v>
      </c>
      <c r="M24" s="54">
        <v>1</v>
      </c>
      <c r="N24" s="54">
        <v>1</v>
      </c>
      <c r="O24" s="54">
        <v>1</v>
      </c>
      <c r="P24" s="56">
        <v>4</v>
      </c>
      <c r="AB24" s="150"/>
      <c r="AC24" s="150"/>
      <c r="AE24" s="156"/>
    </row>
    <row r="25" spans="1:45" x14ac:dyDescent="0.25">
      <c r="A25" s="11" t="s">
        <v>71</v>
      </c>
      <c r="B25" s="49"/>
      <c r="C25" s="49"/>
      <c r="D25" s="49"/>
      <c r="E25" s="132"/>
      <c r="F25" s="132"/>
      <c r="G25" s="133"/>
      <c r="H25" s="134"/>
      <c r="I25" s="132"/>
      <c r="J25" s="132"/>
      <c r="K25" s="168"/>
      <c r="L25" s="135"/>
      <c r="P25" s="56"/>
      <c r="AB25" s="150"/>
      <c r="AC25" s="150"/>
    </row>
    <row r="26" spans="1:45" x14ac:dyDescent="0.25">
      <c r="A26" s="11" t="s">
        <v>130</v>
      </c>
      <c r="B26" s="49"/>
      <c r="C26" s="49"/>
      <c r="D26" s="49"/>
      <c r="E26" s="127">
        <v>0</v>
      </c>
      <c r="F26" s="127">
        <v>0</v>
      </c>
      <c r="G26" s="128">
        <v>0</v>
      </c>
      <c r="H26" s="129">
        <v>0</v>
      </c>
      <c r="I26" s="127">
        <v>0</v>
      </c>
      <c r="J26" s="127">
        <v>0</v>
      </c>
      <c r="K26" s="167">
        <v>0</v>
      </c>
      <c r="L26" s="130">
        <v>0</v>
      </c>
      <c r="M26" s="54">
        <v>1</v>
      </c>
      <c r="N26" s="54">
        <v>1</v>
      </c>
      <c r="O26" s="54">
        <v>2</v>
      </c>
      <c r="P26" s="56">
        <v>1</v>
      </c>
      <c r="AB26" s="150"/>
      <c r="AC26" s="150"/>
    </row>
    <row r="27" spans="1:45" x14ac:dyDescent="0.25">
      <c r="A27" s="11" t="s">
        <v>131</v>
      </c>
      <c r="B27" s="49"/>
      <c r="C27" s="49"/>
      <c r="D27" s="49"/>
      <c r="E27" s="127">
        <v>0</v>
      </c>
      <c r="F27" s="127">
        <v>0</v>
      </c>
      <c r="G27" s="128">
        <v>0</v>
      </c>
      <c r="H27" s="129">
        <v>0</v>
      </c>
      <c r="I27" s="127">
        <v>0</v>
      </c>
      <c r="J27" s="127">
        <v>0</v>
      </c>
      <c r="K27" s="167">
        <v>0</v>
      </c>
      <c r="L27" s="130">
        <v>0</v>
      </c>
      <c r="M27" s="54">
        <v>1</v>
      </c>
      <c r="N27" s="54">
        <v>1</v>
      </c>
      <c r="O27" s="54">
        <v>2</v>
      </c>
      <c r="P27" s="56">
        <v>2</v>
      </c>
      <c r="AB27" s="150"/>
      <c r="AC27" s="150"/>
    </row>
    <row r="28" spans="1:45" x14ac:dyDescent="0.25">
      <c r="A28" s="11" t="s">
        <v>122</v>
      </c>
      <c r="B28" s="49"/>
      <c r="C28" s="49"/>
      <c r="D28" s="49"/>
      <c r="E28" s="127">
        <v>0</v>
      </c>
      <c r="F28" s="127">
        <v>0</v>
      </c>
      <c r="G28" s="128">
        <v>0</v>
      </c>
      <c r="H28" s="129">
        <v>0</v>
      </c>
      <c r="I28" s="127">
        <v>0</v>
      </c>
      <c r="J28" s="127">
        <v>0</v>
      </c>
      <c r="K28" s="167">
        <v>0</v>
      </c>
      <c r="L28" s="130">
        <v>0</v>
      </c>
      <c r="M28" s="54">
        <v>1</v>
      </c>
      <c r="N28" s="54">
        <v>1</v>
      </c>
      <c r="O28" s="54">
        <v>2</v>
      </c>
      <c r="P28" s="56">
        <v>3</v>
      </c>
      <c r="AB28" s="150"/>
      <c r="AC28" s="150"/>
      <c r="AE28" s="157"/>
    </row>
    <row r="29" spans="1:45" x14ac:dyDescent="0.25">
      <c r="A29" s="11" t="s">
        <v>123</v>
      </c>
      <c r="B29" s="49"/>
      <c r="C29" s="49"/>
      <c r="D29" s="49"/>
      <c r="E29" s="127">
        <v>0</v>
      </c>
      <c r="F29" s="127">
        <v>0</v>
      </c>
      <c r="G29" s="128">
        <v>0</v>
      </c>
      <c r="H29" s="129">
        <v>0</v>
      </c>
      <c r="I29" s="127">
        <v>0</v>
      </c>
      <c r="J29" s="127">
        <v>0</v>
      </c>
      <c r="K29" s="167">
        <v>0</v>
      </c>
      <c r="L29" s="130">
        <v>0</v>
      </c>
      <c r="M29" s="54">
        <v>1</v>
      </c>
      <c r="N29" s="54">
        <v>1</v>
      </c>
      <c r="O29" s="54">
        <v>2</v>
      </c>
      <c r="P29" s="56">
        <v>4</v>
      </c>
      <c r="AB29" s="150"/>
      <c r="AC29" s="150"/>
      <c r="AE29" s="158"/>
    </row>
    <row r="30" spans="1:45" x14ac:dyDescent="0.25">
      <c r="A30" s="11" t="s">
        <v>6</v>
      </c>
      <c r="B30" s="49"/>
      <c r="C30" s="49"/>
      <c r="D30" s="49"/>
      <c r="E30" s="136">
        <f t="shared" ref="E30:K30" si="1">SUM(E17:E29)</f>
        <v>0</v>
      </c>
      <c r="F30" s="136">
        <f t="shared" si="1"/>
        <v>0</v>
      </c>
      <c r="G30" s="137">
        <f t="shared" si="1"/>
        <v>0</v>
      </c>
      <c r="H30" s="138">
        <f t="shared" si="1"/>
        <v>0</v>
      </c>
      <c r="I30" s="139">
        <f t="shared" si="1"/>
        <v>0</v>
      </c>
      <c r="J30" s="139">
        <f t="shared" si="1"/>
        <v>0</v>
      </c>
      <c r="K30" s="139">
        <f t="shared" si="1"/>
        <v>0</v>
      </c>
      <c r="L30" s="140">
        <f t="shared" ref="L30" si="2">SUM(L17:L29)</f>
        <v>0</v>
      </c>
      <c r="M30" s="54">
        <v>1</v>
      </c>
      <c r="N30" s="54">
        <v>1</v>
      </c>
      <c r="O30" s="54">
        <v>0</v>
      </c>
      <c r="P30" s="54">
        <v>0</v>
      </c>
      <c r="AB30" s="150"/>
      <c r="AC30" s="150"/>
    </row>
    <row r="31" spans="1:45" x14ac:dyDescent="0.25">
      <c r="A31" s="11"/>
      <c r="B31" s="49"/>
      <c r="C31" s="49"/>
      <c r="D31" s="49"/>
      <c r="E31" s="131"/>
      <c r="F31" s="131"/>
      <c r="G31" s="141"/>
      <c r="H31" s="142"/>
      <c r="I31" s="143"/>
      <c r="J31" s="143"/>
      <c r="K31" s="169"/>
      <c r="L31" s="144"/>
      <c r="AB31" s="150"/>
      <c r="AC31" s="150"/>
      <c r="AE31" s="157"/>
    </row>
    <row r="32" spans="1:45" x14ac:dyDescent="0.25">
      <c r="A32" s="11" t="s">
        <v>9</v>
      </c>
      <c r="B32" s="49"/>
      <c r="C32" s="49"/>
      <c r="D32" s="49"/>
      <c r="E32" s="131"/>
      <c r="F32" s="131"/>
      <c r="G32" s="141"/>
      <c r="H32" s="142"/>
      <c r="I32" s="143"/>
      <c r="J32" s="143"/>
      <c r="K32" s="169"/>
      <c r="L32" s="144"/>
      <c r="AB32" s="150"/>
      <c r="AC32" s="150"/>
      <c r="AE32" s="157"/>
    </row>
    <row r="33" spans="1:29" x14ac:dyDescent="0.25">
      <c r="A33" s="11" t="s">
        <v>72</v>
      </c>
      <c r="B33" s="49"/>
      <c r="C33" s="49"/>
      <c r="D33" s="49"/>
      <c r="E33" s="127">
        <v>0</v>
      </c>
      <c r="F33" s="127">
        <v>0</v>
      </c>
      <c r="G33" s="128">
        <v>0</v>
      </c>
      <c r="H33" s="129">
        <v>0</v>
      </c>
      <c r="I33" s="127">
        <v>0</v>
      </c>
      <c r="J33" s="127">
        <v>0</v>
      </c>
      <c r="K33" s="167">
        <v>0</v>
      </c>
      <c r="L33" s="130">
        <v>0</v>
      </c>
      <c r="M33" s="54">
        <v>1</v>
      </c>
      <c r="N33" s="54">
        <v>2</v>
      </c>
      <c r="O33" s="54">
        <v>1</v>
      </c>
      <c r="P33" s="54">
        <v>0</v>
      </c>
      <c r="AB33" s="150"/>
      <c r="AC33" s="150"/>
    </row>
    <row r="34" spans="1:29" x14ac:dyDescent="0.25">
      <c r="A34" s="11" t="s">
        <v>73</v>
      </c>
      <c r="B34" s="49"/>
      <c r="C34" s="49"/>
      <c r="D34" s="49"/>
      <c r="E34" s="127">
        <v>0</v>
      </c>
      <c r="F34" s="127">
        <v>0</v>
      </c>
      <c r="G34" s="128">
        <v>0</v>
      </c>
      <c r="H34" s="129">
        <v>0</v>
      </c>
      <c r="I34" s="127">
        <v>0</v>
      </c>
      <c r="J34" s="127">
        <v>0</v>
      </c>
      <c r="K34" s="173">
        <v>0</v>
      </c>
      <c r="L34" s="130">
        <v>0</v>
      </c>
      <c r="M34" s="54">
        <v>1</v>
      </c>
      <c r="N34" s="54">
        <v>2</v>
      </c>
      <c r="O34" s="54">
        <v>2</v>
      </c>
      <c r="P34" s="54">
        <v>0</v>
      </c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50"/>
      <c r="AC34" s="150"/>
    </row>
    <row r="35" spans="1:29" x14ac:dyDescent="0.25">
      <c r="A35" s="15" t="s">
        <v>8</v>
      </c>
      <c r="B35" s="16"/>
      <c r="C35" s="16"/>
      <c r="D35" s="16"/>
      <c r="E35" s="145">
        <f t="shared" ref="E35:K35" si="3">SUM(E33:E34)</f>
        <v>0</v>
      </c>
      <c r="F35" s="145">
        <f t="shared" si="3"/>
        <v>0</v>
      </c>
      <c r="G35" s="146">
        <f>SUM(G33:G34)</f>
        <v>0</v>
      </c>
      <c r="H35" s="147">
        <f t="shared" si="3"/>
        <v>0</v>
      </c>
      <c r="I35" s="145">
        <f t="shared" si="3"/>
        <v>0</v>
      </c>
      <c r="J35" s="145">
        <f t="shared" si="3"/>
        <v>0</v>
      </c>
      <c r="K35" s="145">
        <f t="shared" si="3"/>
        <v>0</v>
      </c>
      <c r="L35" s="148">
        <f t="shared" ref="L35" si="4">SUM(L33:L34)</f>
        <v>0</v>
      </c>
      <c r="M35" s="54">
        <v>1</v>
      </c>
      <c r="N35" s="54">
        <v>2</v>
      </c>
      <c r="O35" s="54">
        <v>0</v>
      </c>
      <c r="P35" s="54">
        <v>0</v>
      </c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50"/>
      <c r="AC35" s="150"/>
    </row>
    <row r="36" spans="1:29" ht="15.75" hidden="1" customHeight="1" x14ac:dyDescent="0.25">
      <c r="E36" s="54" t="s">
        <v>34</v>
      </c>
      <c r="F36" s="54" t="s">
        <v>2</v>
      </c>
      <c r="G36" s="54" t="s">
        <v>45</v>
      </c>
      <c r="H36" s="54" t="s">
        <v>46</v>
      </c>
      <c r="I36" s="54" t="s">
        <v>47</v>
      </c>
      <c r="J36" s="54" t="s">
        <v>48</v>
      </c>
      <c r="K36" s="66" t="s">
        <v>59</v>
      </c>
      <c r="L36" s="54" t="s">
        <v>154</v>
      </c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50"/>
      <c r="AC36" s="150"/>
    </row>
    <row r="37" spans="1:29" x14ac:dyDescent="0.25">
      <c r="I37" s="56"/>
      <c r="K37" s="54"/>
      <c r="L37" s="54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50"/>
      <c r="AC37" s="150"/>
    </row>
    <row r="38" spans="1:29" x14ac:dyDescent="0.25">
      <c r="I38" s="56"/>
      <c r="K38" s="54"/>
      <c r="L38" s="171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50"/>
      <c r="AC38" s="150"/>
    </row>
    <row r="39" spans="1:29" ht="15.75" x14ac:dyDescent="0.25">
      <c r="A39" s="124" t="s">
        <v>11</v>
      </c>
      <c r="B39" s="10"/>
      <c r="C39" s="10"/>
      <c r="D39" s="10"/>
      <c r="E39" s="184" t="s">
        <v>3</v>
      </c>
      <c r="F39" s="184"/>
      <c r="G39" s="185"/>
      <c r="H39" s="183" t="s">
        <v>4</v>
      </c>
      <c r="I39" s="184"/>
      <c r="J39" s="184"/>
      <c r="K39" s="184"/>
      <c r="L39" s="164"/>
      <c r="M39" s="172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50"/>
      <c r="AC39" s="150"/>
    </row>
    <row r="40" spans="1:29" ht="45" x14ac:dyDescent="0.25">
      <c r="A40" s="11"/>
      <c r="B40" s="49"/>
      <c r="C40" s="49"/>
      <c r="D40" s="49"/>
      <c r="E40" s="95" t="s">
        <v>1</v>
      </c>
      <c r="F40" s="95" t="s">
        <v>43</v>
      </c>
      <c r="G40" s="98" t="s">
        <v>152</v>
      </c>
      <c r="H40" s="111" t="s">
        <v>118</v>
      </c>
      <c r="I40" s="95" t="s">
        <v>49</v>
      </c>
      <c r="J40" s="95" t="s">
        <v>50</v>
      </c>
      <c r="K40" s="165" t="s">
        <v>60</v>
      </c>
      <c r="L40" s="97" t="s">
        <v>153</v>
      </c>
    </row>
    <row r="41" spans="1:29" x14ac:dyDescent="0.25">
      <c r="A41" s="11" t="s">
        <v>5</v>
      </c>
      <c r="B41" s="49"/>
      <c r="C41" s="49"/>
      <c r="D41" s="49"/>
      <c r="E41" s="90" t="str">
        <f t="shared" ref="E41:K41" si="5">E13</f>
        <v/>
      </c>
      <c r="F41" s="90" t="str">
        <f t="shared" si="5"/>
        <v/>
      </c>
      <c r="G41" s="104" t="str">
        <f t="shared" si="5"/>
        <v/>
      </c>
      <c r="H41" s="91" t="str">
        <f t="shared" si="5"/>
        <v/>
      </c>
      <c r="I41" s="90" t="str">
        <f t="shared" si="5"/>
        <v/>
      </c>
      <c r="J41" s="90" t="str">
        <f t="shared" si="5"/>
        <v/>
      </c>
      <c r="K41" s="90" t="str">
        <f t="shared" si="5"/>
        <v/>
      </c>
      <c r="L41" s="92" t="str">
        <f t="shared" ref="L41" si="6">L13</f>
        <v/>
      </c>
    </row>
    <row r="42" spans="1:29" x14ac:dyDescent="0.25">
      <c r="A42" s="11"/>
      <c r="B42" s="49"/>
      <c r="C42" s="49"/>
      <c r="D42" s="49"/>
      <c r="E42" s="114" t="s">
        <v>68</v>
      </c>
      <c r="F42" s="114" t="s">
        <v>68</v>
      </c>
      <c r="G42" s="115" t="s">
        <v>68</v>
      </c>
      <c r="H42" s="116" t="s">
        <v>68</v>
      </c>
      <c r="I42" s="114" t="s">
        <v>68</v>
      </c>
      <c r="J42" s="114" t="s">
        <v>68</v>
      </c>
      <c r="K42" s="114" t="s">
        <v>68</v>
      </c>
      <c r="L42" s="117" t="s">
        <v>68</v>
      </c>
    </row>
    <row r="43" spans="1:29" x14ac:dyDescent="0.25">
      <c r="A43" s="11" t="s">
        <v>12</v>
      </c>
      <c r="B43" s="49"/>
      <c r="C43" s="49"/>
      <c r="D43" s="49"/>
      <c r="E43" s="49"/>
      <c r="F43" s="49"/>
      <c r="G43" s="107"/>
      <c r="H43" s="85"/>
      <c r="I43" s="49"/>
      <c r="J43" s="49"/>
      <c r="K43" s="166"/>
      <c r="L43" s="118"/>
    </row>
    <row r="44" spans="1:29" x14ac:dyDescent="0.25">
      <c r="A44" s="11" t="s">
        <v>121</v>
      </c>
      <c r="B44" s="49"/>
      <c r="C44" s="49"/>
      <c r="D44" s="49"/>
      <c r="E44" s="45">
        <v>0</v>
      </c>
      <c r="F44" s="45">
        <v>0</v>
      </c>
      <c r="G44" s="101">
        <v>0</v>
      </c>
      <c r="H44" s="1">
        <v>0</v>
      </c>
      <c r="I44" s="45">
        <v>0</v>
      </c>
      <c r="J44" s="45">
        <v>0</v>
      </c>
      <c r="K44" s="45">
        <v>0</v>
      </c>
      <c r="L44" s="46">
        <v>0</v>
      </c>
      <c r="M44" s="54">
        <v>2</v>
      </c>
      <c r="N44" s="54">
        <v>1</v>
      </c>
      <c r="O44" s="54">
        <v>1</v>
      </c>
      <c r="P44" s="54">
        <v>0</v>
      </c>
    </row>
    <row r="45" spans="1:29" x14ac:dyDescent="0.25">
      <c r="A45" s="11" t="s">
        <v>74</v>
      </c>
      <c r="B45" s="49"/>
      <c r="C45" s="49"/>
      <c r="D45" s="49"/>
      <c r="E45" s="45">
        <v>0</v>
      </c>
      <c r="F45" s="45">
        <v>0</v>
      </c>
      <c r="G45" s="101">
        <v>0</v>
      </c>
      <c r="H45" s="1">
        <v>0</v>
      </c>
      <c r="I45" s="45">
        <v>0</v>
      </c>
      <c r="J45" s="45">
        <v>0</v>
      </c>
      <c r="K45" s="45">
        <v>0</v>
      </c>
      <c r="L45" s="46">
        <v>0</v>
      </c>
      <c r="M45" s="54">
        <v>2</v>
      </c>
      <c r="N45" s="54">
        <v>1</v>
      </c>
      <c r="O45" s="54">
        <v>2</v>
      </c>
      <c r="P45" s="54">
        <v>0</v>
      </c>
    </row>
    <row r="46" spans="1:29" x14ac:dyDescent="0.25">
      <c r="A46" s="11" t="s">
        <v>75</v>
      </c>
      <c r="B46" s="49"/>
      <c r="C46" s="49"/>
      <c r="D46" s="49"/>
      <c r="E46" s="45">
        <v>0</v>
      </c>
      <c r="F46" s="45">
        <v>0</v>
      </c>
      <c r="G46" s="101">
        <v>0</v>
      </c>
      <c r="H46" s="45">
        <v>0</v>
      </c>
      <c r="I46" s="45">
        <v>0</v>
      </c>
      <c r="J46" s="45">
        <v>0</v>
      </c>
      <c r="K46" s="45">
        <v>0</v>
      </c>
      <c r="L46" s="46">
        <v>0</v>
      </c>
      <c r="M46" s="54">
        <v>2</v>
      </c>
      <c r="N46" s="54">
        <v>1</v>
      </c>
      <c r="O46" s="54">
        <v>3</v>
      </c>
      <c r="P46" s="54">
        <v>0</v>
      </c>
    </row>
    <row r="47" spans="1:29" x14ac:dyDescent="0.25">
      <c r="A47" s="11" t="s">
        <v>76</v>
      </c>
      <c r="B47" s="49"/>
      <c r="C47" s="49"/>
      <c r="D47" s="49"/>
      <c r="E47" s="45">
        <v>0</v>
      </c>
      <c r="F47" s="45">
        <v>0</v>
      </c>
      <c r="G47" s="101">
        <v>0</v>
      </c>
      <c r="H47" s="1">
        <v>0</v>
      </c>
      <c r="I47" s="45">
        <v>0</v>
      </c>
      <c r="J47" s="45">
        <v>0</v>
      </c>
      <c r="K47" s="45">
        <v>0</v>
      </c>
      <c r="L47" s="46">
        <v>0</v>
      </c>
      <c r="M47" s="54">
        <v>2</v>
      </c>
      <c r="N47" s="54">
        <v>1</v>
      </c>
      <c r="O47" s="54">
        <v>4</v>
      </c>
      <c r="P47" s="54">
        <v>0</v>
      </c>
      <c r="S47" s="62"/>
      <c r="T47" s="62"/>
      <c r="U47" s="62"/>
      <c r="V47" s="62"/>
      <c r="W47" s="62"/>
      <c r="X47" s="62"/>
      <c r="Y47" s="62"/>
    </row>
    <row r="48" spans="1:29" x14ac:dyDescent="0.25">
      <c r="A48" s="11" t="s">
        <v>77</v>
      </c>
      <c r="B48" s="49"/>
      <c r="C48" s="49"/>
      <c r="D48" s="49"/>
      <c r="E48" s="45">
        <v>0</v>
      </c>
      <c r="F48" s="45">
        <v>0</v>
      </c>
      <c r="G48" s="101">
        <v>0</v>
      </c>
      <c r="H48" s="1">
        <v>0</v>
      </c>
      <c r="I48" s="45">
        <v>0</v>
      </c>
      <c r="J48" s="45">
        <v>0</v>
      </c>
      <c r="K48" s="45">
        <v>0</v>
      </c>
      <c r="L48" s="46">
        <v>0</v>
      </c>
      <c r="M48" s="54">
        <v>2</v>
      </c>
      <c r="N48" s="54">
        <v>1</v>
      </c>
      <c r="O48" s="54">
        <v>5</v>
      </c>
      <c r="P48" s="54">
        <v>0</v>
      </c>
      <c r="S48" s="69"/>
      <c r="T48" s="62"/>
      <c r="U48" s="62"/>
      <c r="V48" s="62"/>
      <c r="W48" s="62"/>
      <c r="X48" s="62"/>
      <c r="Y48" s="62"/>
    </row>
    <row r="49" spans="1:25" x14ac:dyDescent="0.25">
      <c r="A49" s="11" t="s">
        <v>78</v>
      </c>
      <c r="B49" s="49"/>
      <c r="C49" s="49"/>
      <c r="D49" s="49"/>
      <c r="E49" s="45">
        <v>0</v>
      </c>
      <c r="F49" s="45">
        <v>0</v>
      </c>
      <c r="G49" s="105">
        <v>0</v>
      </c>
      <c r="H49" s="1">
        <v>0</v>
      </c>
      <c r="I49" s="45">
        <v>0</v>
      </c>
      <c r="J49" s="45">
        <v>0</v>
      </c>
      <c r="K49" s="45">
        <v>0</v>
      </c>
      <c r="L49" s="46">
        <v>0</v>
      </c>
      <c r="M49" s="54">
        <v>2</v>
      </c>
      <c r="N49" s="54">
        <v>1</v>
      </c>
      <c r="O49" s="54">
        <v>6</v>
      </c>
      <c r="P49" s="54">
        <v>0</v>
      </c>
      <c r="S49" s="69"/>
      <c r="T49" s="62"/>
      <c r="U49" s="62"/>
      <c r="V49" s="62"/>
      <c r="W49" s="62"/>
      <c r="X49" s="62"/>
      <c r="Y49" s="62"/>
    </row>
    <row r="50" spans="1:25" x14ac:dyDescent="0.25">
      <c r="A50" s="11" t="s">
        <v>8</v>
      </c>
      <c r="B50" s="49"/>
      <c r="C50" s="49"/>
      <c r="D50" s="49"/>
      <c r="E50" s="79">
        <f t="shared" ref="E50:K50" si="7">SUM(E44:E49)</f>
        <v>0</v>
      </c>
      <c r="F50" s="79">
        <f t="shared" si="7"/>
        <v>0</v>
      </c>
      <c r="G50" s="102">
        <f t="shared" si="7"/>
        <v>0</v>
      </c>
      <c r="H50" s="83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84">
        <f t="shared" ref="L50" si="8">SUM(L44:L49)</f>
        <v>0</v>
      </c>
      <c r="M50" s="54">
        <v>2</v>
      </c>
      <c r="N50" s="54">
        <v>1</v>
      </c>
      <c r="O50" s="54">
        <v>0</v>
      </c>
      <c r="P50" s="54">
        <v>0</v>
      </c>
      <c r="S50" s="69"/>
      <c r="T50" s="62"/>
      <c r="U50" s="62"/>
      <c r="V50" s="62"/>
      <c r="W50" s="62"/>
      <c r="X50" s="62"/>
      <c r="Y50" s="62"/>
    </row>
    <row r="51" spans="1:25" x14ac:dyDescent="0.25">
      <c r="A51" s="11"/>
      <c r="B51" s="49"/>
      <c r="C51" s="49"/>
      <c r="D51" s="49"/>
      <c r="E51" s="87"/>
      <c r="F51" s="87"/>
      <c r="G51" s="107"/>
      <c r="H51" s="85"/>
      <c r="I51" s="49"/>
      <c r="J51" s="49"/>
      <c r="K51" s="49"/>
      <c r="L51" s="13"/>
      <c r="S51" s="69"/>
      <c r="T51" s="62"/>
      <c r="U51" s="62"/>
      <c r="V51" s="62"/>
      <c r="W51" s="62"/>
      <c r="X51" s="62"/>
      <c r="Y51" s="62"/>
    </row>
    <row r="52" spans="1:25" x14ac:dyDescent="0.25">
      <c r="A52" s="11" t="s">
        <v>13</v>
      </c>
      <c r="B52" s="49"/>
      <c r="C52" s="49"/>
      <c r="D52" s="49"/>
      <c r="E52" s="87"/>
      <c r="F52" s="87"/>
      <c r="G52" s="107"/>
      <c r="H52" s="85"/>
      <c r="I52" s="49"/>
      <c r="J52" s="49"/>
      <c r="K52" s="49"/>
      <c r="L52" s="13"/>
      <c r="S52" s="62"/>
      <c r="T52" s="62"/>
      <c r="U52" s="62"/>
      <c r="V52" s="62"/>
      <c r="W52" s="62"/>
      <c r="X52" s="62"/>
      <c r="Y52" s="62"/>
    </row>
    <row r="53" spans="1:25" x14ac:dyDescent="0.25">
      <c r="A53" s="11" t="s">
        <v>79</v>
      </c>
      <c r="B53" s="49"/>
      <c r="C53" s="49"/>
      <c r="D53" s="49"/>
      <c r="E53" s="45">
        <v>0</v>
      </c>
      <c r="F53" s="45">
        <v>0</v>
      </c>
      <c r="G53" s="101">
        <v>0</v>
      </c>
      <c r="H53" s="1">
        <v>0</v>
      </c>
      <c r="I53" s="45">
        <v>0</v>
      </c>
      <c r="J53" s="45">
        <v>0</v>
      </c>
      <c r="K53" s="45">
        <v>0</v>
      </c>
      <c r="L53" s="46">
        <v>0</v>
      </c>
      <c r="M53" s="54">
        <v>2</v>
      </c>
      <c r="N53" s="54">
        <v>2</v>
      </c>
      <c r="O53" s="54">
        <v>1</v>
      </c>
      <c r="P53" s="54">
        <v>0</v>
      </c>
      <c r="S53" s="62"/>
      <c r="T53" s="62"/>
      <c r="U53" s="62"/>
      <c r="V53" s="62"/>
      <c r="W53" s="62"/>
      <c r="X53" s="62"/>
      <c r="Y53" s="62"/>
    </row>
    <row r="54" spans="1:25" x14ac:dyDescent="0.25">
      <c r="A54" s="11" t="s">
        <v>80</v>
      </c>
      <c r="B54" s="49"/>
      <c r="C54" s="125"/>
      <c r="D54" s="49"/>
      <c r="E54" s="45">
        <v>0</v>
      </c>
      <c r="F54" s="45">
        <v>0</v>
      </c>
      <c r="G54" s="101">
        <v>0</v>
      </c>
      <c r="H54" s="1">
        <v>0</v>
      </c>
      <c r="I54" s="45">
        <v>0</v>
      </c>
      <c r="J54" s="45">
        <v>0</v>
      </c>
      <c r="K54" s="45">
        <v>0</v>
      </c>
      <c r="L54" s="46">
        <v>0</v>
      </c>
      <c r="M54" s="54">
        <v>2</v>
      </c>
      <c r="N54" s="54">
        <v>2</v>
      </c>
      <c r="O54" s="54">
        <v>2</v>
      </c>
      <c r="P54" s="54">
        <v>0</v>
      </c>
      <c r="S54" s="62"/>
      <c r="T54" s="62"/>
      <c r="U54" s="62"/>
      <c r="V54" s="62"/>
      <c r="W54" s="62"/>
      <c r="X54" s="62"/>
      <c r="Y54" s="62"/>
    </row>
    <row r="55" spans="1:25" x14ac:dyDescent="0.25">
      <c r="A55" s="11" t="s">
        <v>81</v>
      </c>
      <c r="B55" s="49"/>
      <c r="C55" s="49"/>
      <c r="D55" s="49"/>
      <c r="E55" s="45">
        <v>0</v>
      </c>
      <c r="F55" s="45">
        <v>0</v>
      </c>
      <c r="G55" s="101">
        <v>0</v>
      </c>
      <c r="H55" s="1">
        <v>0</v>
      </c>
      <c r="I55" s="45">
        <v>0</v>
      </c>
      <c r="J55" s="45">
        <v>0</v>
      </c>
      <c r="K55" s="45">
        <v>0</v>
      </c>
      <c r="L55" s="46">
        <v>0</v>
      </c>
      <c r="M55" s="54">
        <v>2</v>
      </c>
      <c r="N55" s="54">
        <v>2</v>
      </c>
      <c r="O55" s="54">
        <v>3</v>
      </c>
      <c r="P55" s="54">
        <v>0</v>
      </c>
      <c r="S55" s="62"/>
      <c r="T55" s="62"/>
      <c r="U55" s="62"/>
      <c r="V55" s="62"/>
      <c r="W55" s="62"/>
      <c r="X55" s="62"/>
      <c r="Y55" s="62"/>
    </row>
    <row r="56" spans="1:25" x14ac:dyDescent="0.25">
      <c r="A56" s="11" t="s">
        <v>82</v>
      </c>
      <c r="B56" s="49"/>
      <c r="C56" s="49"/>
      <c r="D56" s="49"/>
      <c r="E56" s="45">
        <v>0</v>
      </c>
      <c r="F56" s="45">
        <v>0</v>
      </c>
      <c r="G56" s="101">
        <v>0</v>
      </c>
      <c r="H56" s="1">
        <v>0</v>
      </c>
      <c r="I56" s="45">
        <v>0</v>
      </c>
      <c r="J56" s="45">
        <v>0</v>
      </c>
      <c r="K56" s="45">
        <v>0</v>
      </c>
      <c r="L56" s="46">
        <v>0</v>
      </c>
      <c r="M56" s="54">
        <v>2</v>
      </c>
      <c r="N56" s="54">
        <v>2</v>
      </c>
      <c r="O56" s="54">
        <v>4</v>
      </c>
      <c r="P56" s="54">
        <v>0</v>
      </c>
      <c r="S56" s="62"/>
      <c r="T56" s="62"/>
      <c r="U56" s="62"/>
      <c r="V56" s="62"/>
      <c r="W56" s="62"/>
      <c r="X56" s="62"/>
      <c r="Y56" s="62"/>
    </row>
    <row r="57" spans="1:25" x14ac:dyDescent="0.25">
      <c r="A57" s="11" t="s">
        <v>83</v>
      </c>
      <c r="B57" s="49"/>
      <c r="C57" s="49"/>
      <c r="D57" s="49"/>
      <c r="E57" s="45">
        <v>0</v>
      </c>
      <c r="F57" s="45">
        <v>0</v>
      </c>
      <c r="G57" s="101">
        <v>0</v>
      </c>
      <c r="H57" s="1">
        <v>0</v>
      </c>
      <c r="I57" s="45">
        <v>0</v>
      </c>
      <c r="J57" s="45">
        <v>0</v>
      </c>
      <c r="K57" s="45">
        <v>0</v>
      </c>
      <c r="L57" s="46">
        <v>0</v>
      </c>
      <c r="M57" s="54">
        <v>2</v>
      </c>
      <c r="N57" s="54">
        <v>2</v>
      </c>
      <c r="O57" s="54">
        <v>5</v>
      </c>
      <c r="P57" s="54">
        <v>0</v>
      </c>
      <c r="S57" s="62"/>
      <c r="T57" s="62"/>
      <c r="U57" s="62"/>
      <c r="V57" s="62"/>
      <c r="W57" s="62"/>
      <c r="X57" s="62"/>
      <c r="Y57" s="62"/>
    </row>
    <row r="58" spans="1:25" x14ac:dyDescent="0.25">
      <c r="A58" s="11" t="s">
        <v>84</v>
      </c>
      <c r="B58" s="49"/>
      <c r="C58" s="49"/>
      <c r="D58" s="49"/>
      <c r="E58" s="47">
        <v>0</v>
      </c>
      <c r="F58" s="47">
        <v>0</v>
      </c>
      <c r="G58" s="105">
        <v>0</v>
      </c>
      <c r="H58" s="4">
        <v>0</v>
      </c>
      <c r="I58" s="47">
        <v>0</v>
      </c>
      <c r="J58" s="47">
        <v>0</v>
      </c>
      <c r="K58" s="47">
        <v>0</v>
      </c>
      <c r="L58" s="2">
        <v>0</v>
      </c>
      <c r="M58" s="54">
        <v>2</v>
      </c>
      <c r="N58" s="54">
        <v>2</v>
      </c>
      <c r="O58" s="54">
        <v>6</v>
      </c>
      <c r="P58" s="54">
        <v>0</v>
      </c>
      <c r="S58" s="62"/>
      <c r="T58" s="62"/>
      <c r="U58" s="62"/>
      <c r="V58" s="62"/>
      <c r="W58" s="62"/>
      <c r="X58" s="62"/>
      <c r="Y58" s="62"/>
    </row>
    <row r="59" spans="1:25" x14ac:dyDescent="0.25">
      <c r="A59" s="11" t="s">
        <v>8</v>
      </c>
      <c r="B59" s="49"/>
      <c r="C59" s="49"/>
      <c r="D59" s="49"/>
      <c r="E59" s="74">
        <f t="shared" ref="E59:K59" si="9">SUM(E53:E58)</f>
        <v>0</v>
      </c>
      <c r="F59" s="74">
        <f t="shared" si="9"/>
        <v>0</v>
      </c>
      <c r="G59" s="102">
        <f t="shared" si="9"/>
        <v>0</v>
      </c>
      <c r="H59" s="88">
        <f t="shared" si="9"/>
        <v>0</v>
      </c>
      <c r="I59" s="50">
        <f t="shared" si="9"/>
        <v>0</v>
      </c>
      <c r="J59" s="14">
        <f t="shared" si="9"/>
        <v>0</v>
      </c>
      <c r="K59" s="14">
        <f t="shared" si="9"/>
        <v>0</v>
      </c>
      <c r="L59" s="84">
        <f t="shared" ref="L59" si="10">SUM(L53:L58)</f>
        <v>0</v>
      </c>
      <c r="M59" s="54">
        <v>2</v>
      </c>
      <c r="N59" s="54">
        <v>2</v>
      </c>
      <c r="O59" s="54">
        <v>0</v>
      </c>
      <c r="P59" s="54">
        <v>0</v>
      </c>
      <c r="S59" s="62"/>
      <c r="T59" s="62"/>
      <c r="U59" s="62"/>
      <c r="V59" s="62"/>
      <c r="W59" s="62"/>
      <c r="X59" s="62"/>
      <c r="Y59" s="62"/>
    </row>
    <row r="60" spans="1:25" x14ac:dyDescent="0.25">
      <c r="A60" s="11"/>
      <c r="B60" s="49"/>
      <c r="C60" s="49"/>
      <c r="D60" s="49"/>
      <c r="E60" s="87"/>
      <c r="F60" s="87"/>
      <c r="G60" s="107"/>
      <c r="H60" s="85"/>
      <c r="I60" s="49"/>
      <c r="J60" s="49"/>
      <c r="K60" s="49"/>
      <c r="L60" s="13"/>
      <c r="S60" s="62"/>
      <c r="T60" s="62"/>
      <c r="U60" s="62"/>
      <c r="V60" s="62"/>
      <c r="W60" s="62"/>
      <c r="X60" s="62"/>
      <c r="Y60" s="62"/>
    </row>
    <row r="61" spans="1:25" x14ac:dyDescent="0.25">
      <c r="A61" s="11" t="s">
        <v>14</v>
      </c>
      <c r="B61" s="49"/>
      <c r="C61" s="49"/>
      <c r="D61" s="49"/>
      <c r="E61" s="74">
        <f t="shared" ref="E61:K61" si="11">E50-E59</f>
        <v>0</v>
      </c>
      <c r="F61" s="74">
        <f t="shared" si="11"/>
        <v>0</v>
      </c>
      <c r="G61" s="106">
        <f t="shared" si="11"/>
        <v>0</v>
      </c>
      <c r="H61" s="88">
        <f t="shared" si="11"/>
        <v>0</v>
      </c>
      <c r="I61" s="50">
        <f t="shared" si="11"/>
        <v>0</v>
      </c>
      <c r="J61" s="50">
        <f t="shared" si="11"/>
        <v>0</v>
      </c>
      <c r="K61" s="50">
        <f t="shared" si="11"/>
        <v>0</v>
      </c>
      <c r="L61" s="89">
        <f t="shared" ref="L61" si="12">L50-L59</f>
        <v>0</v>
      </c>
      <c r="M61" s="54">
        <v>2</v>
      </c>
      <c r="N61" s="54">
        <v>3</v>
      </c>
      <c r="O61" s="54">
        <v>0</v>
      </c>
      <c r="P61" s="54">
        <v>0</v>
      </c>
      <c r="S61" s="62"/>
      <c r="T61" s="62"/>
      <c r="U61" s="62"/>
      <c r="V61" s="62"/>
      <c r="W61" s="62"/>
      <c r="X61" s="62"/>
      <c r="Y61" s="62"/>
    </row>
    <row r="62" spans="1:25" x14ac:dyDescent="0.25">
      <c r="A62" s="11"/>
      <c r="B62" s="49"/>
      <c r="C62" s="49"/>
      <c r="D62" s="49"/>
      <c r="E62" s="87"/>
      <c r="F62" s="87"/>
      <c r="G62" s="107"/>
      <c r="H62" s="85"/>
      <c r="I62" s="49"/>
      <c r="J62" s="49"/>
      <c r="K62" s="49"/>
      <c r="L62" s="13"/>
      <c r="S62" s="62"/>
      <c r="T62" s="62"/>
      <c r="U62" s="62"/>
      <c r="V62" s="62"/>
      <c r="W62" s="62"/>
      <c r="X62" s="62"/>
      <c r="Y62" s="62"/>
    </row>
    <row r="63" spans="1:25" x14ac:dyDescent="0.25">
      <c r="A63" s="11" t="s">
        <v>15</v>
      </c>
      <c r="B63" s="49"/>
      <c r="C63" s="49"/>
      <c r="D63" s="49"/>
      <c r="E63" s="45">
        <v>0</v>
      </c>
      <c r="F63" s="45">
        <v>0</v>
      </c>
      <c r="G63" s="101">
        <v>0</v>
      </c>
      <c r="H63" s="1">
        <v>0</v>
      </c>
      <c r="I63" s="45">
        <v>0</v>
      </c>
      <c r="J63" s="45">
        <v>0</v>
      </c>
      <c r="K63" s="45">
        <v>0</v>
      </c>
      <c r="L63" s="46">
        <v>0</v>
      </c>
      <c r="M63" s="54">
        <v>2</v>
      </c>
      <c r="N63" s="54">
        <v>4</v>
      </c>
      <c r="O63" s="54">
        <v>0</v>
      </c>
      <c r="P63" s="54">
        <v>0</v>
      </c>
      <c r="S63" s="62"/>
      <c r="T63" s="62"/>
      <c r="U63" s="62"/>
      <c r="V63" s="62"/>
      <c r="W63" s="62"/>
      <c r="X63" s="62"/>
      <c r="Y63" s="62"/>
    </row>
    <row r="64" spans="1:25" x14ac:dyDescent="0.25">
      <c r="A64" s="11"/>
      <c r="B64" s="49"/>
      <c r="C64" s="49"/>
      <c r="D64" s="49"/>
      <c r="E64" s="87"/>
      <c r="F64" s="87"/>
      <c r="G64" s="107"/>
      <c r="H64" s="85"/>
      <c r="I64" s="49"/>
      <c r="J64" s="49"/>
      <c r="K64" s="49"/>
      <c r="L64" s="13"/>
      <c r="S64" s="62"/>
      <c r="T64" s="62"/>
      <c r="U64" s="62"/>
      <c r="V64" s="62"/>
      <c r="W64" s="62"/>
      <c r="X64" s="62"/>
      <c r="Y64" s="62"/>
    </row>
    <row r="65" spans="1:42" x14ac:dyDescent="0.25">
      <c r="A65" s="11" t="s">
        <v>16</v>
      </c>
      <c r="B65" s="49"/>
      <c r="C65" s="49"/>
      <c r="D65" s="49"/>
      <c r="E65" s="45">
        <v>0</v>
      </c>
      <c r="F65" s="45">
        <v>0</v>
      </c>
      <c r="G65" s="101">
        <v>0</v>
      </c>
      <c r="H65" s="1">
        <v>0</v>
      </c>
      <c r="I65" s="45">
        <v>0</v>
      </c>
      <c r="J65" s="45">
        <v>0</v>
      </c>
      <c r="K65" s="45">
        <v>0</v>
      </c>
      <c r="L65" s="46">
        <v>0</v>
      </c>
      <c r="M65" s="54">
        <v>2</v>
      </c>
      <c r="N65" s="54">
        <v>5</v>
      </c>
      <c r="O65" s="54">
        <v>0</v>
      </c>
      <c r="P65" s="54">
        <v>0</v>
      </c>
      <c r="S65" s="62"/>
      <c r="T65" s="62"/>
      <c r="U65" s="62"/>
      <c r="V65" s="62"/>
      <c r="W65" s="62"/>
      <c r="X65" s="62"/>
      <c r="Y65" s="62"/>
    </row>
    <row r="66" spans="1:42" x14ac:dyDescent="0.25">
      <c r="A66" s="11"/>
      <c r="B66" s="49"/>
      <c r="C66" s="49"/>
      <c r="D66" s="49"/>
      <c r="E66" s="87"/>
      <c r="F66" s="87"/>
      <c r="G66" s="107"/>
      <c r="H66" s="85"/>
      <c r="I66" s="49"/>
      <c r="J66" s="49"/>
      <c r="K66" s="49"/>
      <c r="L66" s="13"/>
      <c r="S66" s="62"/>
      <c r="T66" s="62"/>
      <c r="U66" s="62"/>
      <c r="V66" s="62"/>
      <c r="W66" s="62"/>
      <c r="X66" s="62"/>
      <c r="Y66" s="62"/>
    </row>
    <row r="67" spans="1:42" x14ac:dyDescent="0.25">
      <c r="A67" s="11" t="s">
        <v>17</v>
      </c>
      <c r="B67" s="49"/>
      <c r="C67" s="49"/>
      <c r="D67" s="49"/>
      <c r="E67" s="45">
        <v>0</v>
      </c>
      <c r="F67" s="45">
        <v>0</v>
      </c>
      <c r="G67" s="101">
        <v>0</v>
      </c>
      <c r="H67" s="1">
        <v>0</v>
      </c>
      <c r="I67" s="45">
        <v>0</v>
      </c>
      <c r="J67" s="45">
        <v>0</v>
      </c>
      <c r="K67" s="45">
        <v>0</v>
      </c>
      <c r="L67" s="46">
        <v>0</v>
      </c>
      <c r="M67" s="54">
        <v>2</v>
      </c>
      <c r="N67" s="54">
        <v>6</v>
      </c>
      <c r="O67" s="54">
        <v>0</v>
      </c>
      <c r="P67" s="54">
        <v>0</v>
      </c>
      <c r="S67" s="62"/>
      <c r="T67" s="62"/>
      <c r="U67" s="62"/>
      <c r="V67" s="62"/>
      <c r="W67" s="62"/>
      <c r="X67" s="62"/>
      <c r="Y67" s="62"/>
    </row>
    <row r="68" spans="1:42" x14ac:dyDescent="0.25">
      <c r="A68" s="11"/>
      <c r="B68" s="49"/>
      <c r="C68" s="49"/>
      <c r="D68" s="49"/>
      <c r="E68" s="87"/>
      <c r="F68" s="87"/>
      <c r="G68" s="107"/>
      <c r="H68" s="85"/>
      <c r="I68" s="49"/>
      <c r="J68" s="49"/>
      <c r="K68" s="49"/>
      <c r="L68" s="13"/>
      <c r="S68" s="62"/>
      <c r="T68" s="62"/>
      <c r="U68" s="62"/>
      <c r="V68" s="62"/>
      <c r="W68" s="62"/>
      <c r="X68" s="62"/>
      <c r="Y68" s="62"/>
    </row>
    <row r="69" spans="1:42" x14ac:dyDescent="0.25">
      <c r="A69" s="11" t="s">
        <v>18</v>
      </c>
      <c r="B69" s="49"/>
      <c r="C69" s="49"/>
      <c r="D69" s="49"/>
      <c r="E69" s="45">
        <v>0</v>
      </c>
      <c r="F69" s="45">
        <v>0</v>
      </c>
      <c r="G69" s="101">
        <v>0</v>
      </c>
      <c r="H69" s="1">
        <v>0</v>
      </c>
      <c r="I69" s="45">
        <v>0</v>
      </c>
      <c r="J69" s="45">
        <v>0</v>
      </c>
      <c r="K69" s="45">
        <v>0</v>
      </c>
      <c r="L69" s="46">
        <v>0</v>
      </c>
      <c r="M69" s="54">
        <v>2</v>
      </c>
      <c r="N69" s="54">
        <v>7</v>
      </c>
      <c r="O69" s="54">
        <v>0</v>
      </c>
      <c r="P69" s="54">
        <v>0</v>
      </c>
      <c r="S69" s="62"/>
      <c r="T69" s="62"/>
      <c r="U69" s="62"/>
      <c r="V69" s="62"/>
      <c r="W69" s="62"/>
      <c r="X69" s="62"/>
      <c r="Y69" s="62"/>
    </row>
    <row r="70" spans="1:42" x14ac:dyDescent="0.25">
      <c r="A70" s="11"/>
      <c r="B70" s="49"/>
      <c r="C70" s="49"/>
      <c r="D70" s="49"/>
      <c r="E70" s="87"/>
      <c r="F70" s="87"/>
      <c r="G70" s="107"/>
      <c r="H70" s="85"/>
      <c r="I70" s="49"/>
      <c r="J70" s="49"/>
      <c r="K70" s="49"/>
      <c r="L70" s="13"/>
      <c r="S70" s="62"/>
      <c r="T70" s="62"/>
      <c r="U70" s="62"/>
      <c r="V70" s="62"/>
      <c r="W70" s="62"/>
      <c r="X70" s="62"/>
      <c r="Y70" s="62"/>
    </row>
    <row r="71" spans="1:42" x14ac:dyDescent="0.25">
      <c r="A71" s="11" t="s">
        <v>19</v>
      </c>
      <c r="B71" s="49"/>
      <c r="C71" s="49"/>
      <c r="D71" s="49"/>
      <c r="E71" s="74">
        <f t="shared" ref="E71:K71" si="13">SUM(E61:E69)</f>
        <v>0</v>
      </c>
      <c r="F71" s="74">
        <f t="shared" si="13"/>
        <v>0</v>
      </c>
      <c r="G71" s="106">
        <f t="shared" si="13"/>
        <v>0</v>
      </c>
      <c r="H71" s="88">
        <f t="shared" si="13"/>
        <v>0</v>
      </c>
      <c r="I71" s="50">
        <f t="shared" si="13"/>
        <v>0</v>
      </c>
      <c r="J71" s="50">
        <f t="shared" si="13"/>
        <v>0</v>
      </c>
      <c r="K71" s="50">
        <f t="shared" si="13"/>
        <v>0</v>
      </c>
      <c r="L71" s="89">
        <f t="shared" ref="L71" si="14">SUM(L61:L69)</f>
        <v>0</v>
      </c>
      <c r="M71" s="70">
        <v>2</v>
      </c>
      <c r="N71" s="54">
        <v>8</v>
      </c>
      <c r="O71" s="54">
        <v>0</v>
      </c>
      <c r="P71" s="54">
        <v>0</v>
      </c>
      <c r="S71" s="62"/>
      <c r="T71" s="62"/>
      <c r="U71" s="62"/>
      <c r="V71" s="62"/>
      <c r="W71" s="62"/>
      <c r="X71" s="62"/>
      <c r="Y71" s="62"/>
    </row>
    <row r="72" spans="1:42" x14ac:dyDescent="0.25">
      <c r="A72" s="11"/>
      <c r="B72" s="49"/>
      <c r="C72" s="49"/>
      <c r="D72" s="49"/>
      <c r="E72" s="87"/>
      <c r="F72" s="87"/>
      <c r="G72" s="107"/>
      <c r="H72" s="85"/>
      <c r="I72" s="49"/>
      <c r="J72" s="49"/>
      <c r="K72" s="49"/>
      <c r="L72" s="13"/>
      <c r="S72" s="62"/>
      <c r="T72" s="62"/>
      <c r="U72" s="62"/>
      <c r="V72" s="62"/>
      <c r="W72" s="62"/>
      <c r="X72" s="62"/>
      <c r="Y72" s="62"/>
    </row>
    <row r="73" spans="1:42" x14ac:dyDescent="0.25">
      <c r="A73" s="15" t="s">
        <v>20</v>
      </c>
      <c r="B73" s="16"/>
      <c r="C73" s="16"/>
      <c r="D73" s="16"/>
      <c r="E73" s="48">
        <v>0</v>
      </c>
      <c r="F73" s="48">
        <v>0</v>
      </c>
      <c r="G73" s="108">
        <v>0</v>
      </c>
      <c r="H73" s="5">
        <v>0</v>
      </c>
      <c r="I73" s="48">
        <v>0</v>
      </c>
      <c r="J73" s="48">
        <v>0</v>
      </c>
      <c r="K73" s="48">
        <v>0</v>
      </c>
      <c r="L73" s="3">
        <v>0</v>
      </c>
      <c r="M73" s="62">
        <v>2</v>
      </c>
      <c r="N73" s="62">
        <v>9</v>
      </c>
      <c r="O73" s="62">
        <v>0</v>
      </c>
      <c r="P73" s="62">
        <v>0</v>
      </c>
      <c r="Q73" s="62"/>
      <c r="S73" s="62"/>
      <c r="T73" s="62"/>
      <c r="U73" s="62"/>
      <c r="V73" s="62"/>
      <c r="W73" s="62"/>
      <c r="X73" s="62"/>
      <c r="Y73" s="62"/>
      <c r="AD73" s="49"/>
      <c r="AG73" s="49"/>
      <c r="AH73" s="49"/>
      <c r="AI73" s="49"/>
      <c r="AJ73" s="49"/>
      <c r="AK73" s="49"/>
      <c r="AL73" s="49"/>
      <c r="AM73" s="49"/>
    </row>
    <row r="74" spans="1:42" hidden="1" x14ac:dyDescent="0.25">
      <c r="A74" s="49"/>
      <c r="B74" s="49"/>
      <c r="C74" s="49"/>
      <c r="D74" s="49"/>
      <c r="I74" s="54"/>
      <c r="J74" s="51"/>
      <c r="K74" s="51"/>
      <c r="L74" s="51"/>
      <c r="M74" s="62"/>
      <c r="N74" s="62"/>
      <c r="O74" s="62"/>
      <c r="P74" s="62"/>
      <c r="Q74" s="62"/>
      <c r="S74" s="62"/>
      <c r="T74" s="62"/>
      <c r="U74" s="62"/>
      <c r="V74" s="62"/>
      <c r="W74" s="62"/>
      <c r="X74" s="62"/>
      <c r="Y74" s="62"/>
      <c r="AA74" s="62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</row>
    <row r="75" spans="1:42" x14ac:dyDescent="0.25">
      <c r="A75" s="49"/>
      <c r="B75" s="49"/>
      <c r="C75" s="49"/>
      <c r="D75" s="49"/>
      <c r="E75" s="62"/>
      <c r="F75" s="62"/>
      <c r="G75" s="62"/>
      <c r="H75" s="62"/>
      <c r="I75" s="71"/>
      <c r="J75" s="62"/>
      <c r="K75" s="62"/>
      <c r="L75" s="62"/>
      <c r="M75" s="62"/>
      <c r="N75" s="62"/>
      <c r="O75" s="62"/>
      <c r="P75" s="62"/>
      <c r="Q75" s="62"/>
      <c r="S75" s="62"/>
      <c r="T75" s="62"/>
      <c r="U75" s="62"/>
      <c r="V75" s="62"/>
      <c r="W75" s="62"/>
      <c r="X75" s="62"/>
      <c r="Y75" s="62"/>
      <c r="AA75" s="62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</row>
    <row r="76" spans="1:42" x14ac:dyDescent="0.25">
      <c r="A76" s="49"/>
      <c r="B76" s="49"/>
      <c r="C76" s="49"/>
      <c r="D76" s="49"/>
      <c r="E76" s="62"/>
      <c r="F76" s="62"/>
      <c r="G76" s="62"/>
      <c r="H76" s="62"/>
      <c r="I76" s="71"/>
      <c r="J76" s="62"/>
      <c r="K76" s="62"/>
      <c r="L76" s="171"/>
      <c r="M76" s="62"/>
      <c r="N76" s="62"/>
      <c r="O76" s="62"/>
      <c r="P76" s="62"/>
      <c r="Q76" s="62"/>
      <c r="S76" s="62"/>
      <c r="T76" s="62"/>
      <c r="U76" s="62"/>
      <c r="V76" s="62"/>
      <c r="W76" s="62"/>
      <c r="X76" s="62"/>
      <c r="Y76" s="62"/>
      <c r="AA76" s="62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</row>
    <row r="77" spans="1:42" s="49" customFormat="1" ht="15.75" x14ac:dyDescent="0.25">
      <c r="A77" s="124" t="s">
        <v>21</v>
      </c>
      <c r="B77" s="10"/>
      <c r="C77" s="10"/>
      <c r="D77" s="10"/>
      <c r="E77" s="184" t="s">
        <v>3</v>
      </c>
      <c r="F77" s="184"/>
      <c r="G77" s="185"/>
      <c r="H77" s="183" t="s">
        <v>4</v>
      </c>
      <c r="I77" s="184"/>
      <c r="J77" s="184"/>
      <c r="K77" s="184"/>
      <c r="L77" s="164"/>
      <c r="M77" s="54"/>
      <c r="N77" s="54"/>
      <c r="O77" s="54"/>
      <c r="P77" s="54"/>
      <c r="Q77" s="54"/>
      <c r="R77" s="62"/>
      <c r="S77" s="62"/>
      <c r="T77" s="62"/>
      <c r="U77" s="62"/>
      <c r="V77" s="62"/>
      <c r="W77" s="62"/>
      <c r="X77" s="62"/>
      <c r="Y77" s="62"/>
      <c r="Z77" s="62"/>
      <c r="AA77" s="54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</row>
    <row r="78" spans="1:42" s="49" customFormat="1" ht="45" x14ac:dyDescent="0.25">
      <c r="A78" s="11"/>
      <c r="E78" s="95" t="s">
        <v>1</v>
      </c>
      <c r="F78" s="95" t="s">
        <v>43</v>
      </c>
      <c r="G78" s="98" t="s">
        <v>152</v>
      </c>
      <c r="H78" s="96" t="s">
        <v>65</v>
      </c>
      <c r="I78" s="95" t="s">
        <v>49</v>
      </c>
      <c r="J78" s="95" t="s">
        <v>50</v>
      </c>
      <c r="K78" s="165" t="s">
        <v>60</v>
      </c>
      <c r="L78" s="97" t="s">
        <v>153</v>
      </c>
      <c r="M78" s="54"/>
      <c r="N78" s="54"/>
      <c r="O78" s="54"/>
      <c r="P78" s="54"/>
      <c r="Q78" s="54"/>
      <c r="R78" s="62"/>
      <c r="S78" s="62"/>
      <c r="T78" s="62"/>
      <c r="U78" s="62"/>
      <c r="V78" s="62"/>
      <c r="W78" s="62"/>
      <c r="X78" s="62"/>
      <c r="Y78" s="62"/>
      <c r="Z78" s="62"/>
      <c r="AA78" s="54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</row>
    <row r="79" spans="1:42" s="49" customFormat="1" x14ac:dyDescent="0.25">
      <c r="A79" s="11" t="s">
        <v>5</v>
      </c>
      <c r="E79" s="90" t="str">
        <f t="shared" ref="E79:K79" si="15">E13</f>
        <v/>
      </c>
      <c r="F79" s="90" t="str">
        <f t="shared" si="15"/>
        <v/>
      </c>
      <c r="G79" s="104" t="str">
        <f t="shared" si="15"/>
        <v/>
      </c>
      <c r="H79" s="90" t="str">
        <f t="shared" si="15"/>
        <v/>
      </c>
      <c r="I79" s="90" t="str">
        <f t="shared" si="15"/>
        <v/>
      </c>
      <c r="J79" s="90" t="str">
        <f t="shared" si="15"/>
        <v/>
      </c>
      <c r="K79" s="90" t="str">
        <f t="shared" si="15"/>
        <v/>
      </c>
      <c r="L79" s="92" t="str">
        <f t="shared" ref="L79" si="16">L13</f>
        <v/>
      </c>
      <c r="M79" s="54"/>
      <c r="N79" s="54"/>
      <c r="O79" s="54"/>
      <c r="P79" s="54"/>
      <c r="Q79" s="54"/>
      <c r="R79" s="62"/>
      <c r="S79" s="62"/>
      <c r="T79" s="62"/>
      <c r="U79" s="62"/>
      <c r="V79" s="62"/>
      <c r="W79" s="62"/>
      <c r="X79" s="62"/>
      <c r="Y79" s="62"/>
      <c r="Z79" s="62"/>
      <c r="AA79" s="54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</row>
    <row r="80" spans="1:42" s="49" customFormat="1" x14ac:dyDescent="0.25">
      <c r="A80" s="11"/>
      <c r="E80" s="114" t="s">
        <v>68</v>
      </c>
      <c r="F80" s="114" t="s">
        <v>68</v>
      </c>
      <c r="G80" s="115" t="s">
        <v>68</v>
      </c>
      <c r="H80" s="116" t="s">
        <v>68</v>
      </c>
      <c r="I80" s="114" t="s">
        <v>68</v>
      </c>
      <c r="J80" s="114" t="s">
        <v>68</v>
      </c>
      <c r="K80" s="114" t="s">
        <v>68</v>
      </c>
      <c r="L80" s="117" t="s">
        <v>68</v>
      </c>
      <c r="M80" s="54"/>
      <c r="N80" s="54"/>
      <c r="O80" s="54"/>
      <c r="P80" s="54"/>
      <c r="Q80" s="54"/>
      <c r="R80" s="62"/>
      <c r="S80" s="62"/>
      <c r="T80" s="62"/>
      <c r="U80" s="62"/>
      <c r="V80" s="62"/>
      <c r="W80" s="62"/>
      <c r="X80" s="62"/>
      <c r="Y80" s="62"/>
      <c r="Z80" s="62"/>
      <c r="AA80" s="54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</row>
    <row r="81" spans="1:25" x14ac:dyDescent="0.25">
      <c r="A81" s="11" t="s">
        <v>22</v>
      </c>
      <c r="B81" s="49"/>
      <c r="C81" s="49"/>
      <c r="D81" s="49"/>
      <c r="E81" s="49"/>
      <c r="F81" s="49"/>
      <c r="G81" s="107"/>
      <c r="H81" s="85"/>
      <c r="I81" s="49"/>
      <c r="J81" s="49"/>
      <c r="K81" s="49"/>
      <c r="L81" s="13"/>
      <c r="S81" s="62"/>
      <c r="T81" s="62"/>
      <c r="U81" s="62"/>
      <c r="V81" s="62"/>
      <c r="W81" s="62"/>
      <c r="X81" s="62"/>
      <c r="Y81" s="62"/>
    </row>
    <row r="82" spans="1:25" x14ac:dyDescent="0.25">
      <c r="A82" s="11" t="s">
        <v>85</v>
      </c>
      <c r="B82" s="49"/>
      <c r="C82" s="49"/>
      <c r="D82" s="49"/>
      <c r="E82" s="45">
        <v>0</v>
      </c>
      <c r="F82" s="45">
        <v>0</v>
      </c>
      <c r="G82" s="101">
        <v>0</v>
      </c>
      <c r="H82" s="1">
        <v>0</v>
      </c>
      <c r="I82" s="45">
        <v>0</v>
      </c>
      <c r="J82" s="45">
        <v>0</v>
      </c>
      <c r="K82" s="45">
        <v>0</v>
      </c>
      <c r="L82" s="46">
        <v>0</v>
      </c>
      <c r="M82" s="54">
        <v>3</v>
      </c>
      <c r="N82" s="54">
        <v>1</v>
      </c>
      <c r="O82" s="54">
        <v>1</v>
      </c>
      <c r="P82" s="54">
        <v>0</v>
      </c>
      <c r="S82" s="62"/>
      <c r="T82" s="62"/>
      <c r="U82" s="62"/>
      <c r="V82" s="62"/>
      <c r="W82" s="62"/>
      <c r="X82" s="62"/>
      <c r="Y82" s="62"/>
    </row>
    <row r="83" spans="1:25" x14ac:dyDescent="0.25">
      <c r="A83" s="11" t="s">
        <v>86</v>
      </c>
      <c r="B83" s="49"/>
      <c r="C83" s="49"/>
      <c r="D83" s="49"/>
      <c r="E83" s="45">
        <v>0</v>
      </c>
      <c r="F83" s="45">
        <v>0</v>
      </c>
      <c r="G83" s="101">
        <v>0</v>
      </c>
      <c r="H83" s="1">
        <v>0</v>
      </c>
      <c r="I83" s="45">
        <v>0</v>
      </c>
      <c r="J83" s="45">
        <v>0</v>
      </c>
      <c r="K83" s="45">
        <v>0</v>
      </c>
      <c r="L83" s="46">
        <v>0</v>
      </c>
      <c r="M83" s="54">
        <v>3</v>
      </c>
      <c r="N83" s="54">
        <v>1</v>
      </c>
      <c r="O83" s="54">
        <v>2</v>
      </c>
      <c r="P83" s="54">
        <v>0</v>
      </c>
      <c r="S83" s="62"/>
      <c r="T83" s="62"/>
      <c r="U83" s="62"/>
      <c r="V83" s="62"/>
      <c r="W83" s="62"/>
      <c r="X83" s="62"/>
      <c r="Y83" s="62"/>
    </row>
    <row r="84" spans="1:25" x14ac:dyDescent="0.25">
      <c r="A84" s="11" t="s">
        <v>87</v>
      </c>
      <c r="B84" s="49"/>
      <c r="C84" s="49"/>
      <c r="D84" s="49"/>
      <c r="E84" s="45">
        <v>0</v>
      </c>
      <c r="F84" s="45">
        <v>0</v>
      </c>
      <c r="G84" s="105">
        <v>0</v>
      </c>
      <c r="H84" s="1">
        <v>0</v>
      </c>
      <c r="I84" s="45">
        <v>0</v>
      </c>
      <c r="J84" s="45">
        <v>0</v>
      </c>
      <c r="K84" s="45">
        <v>0</v>
      </c>
      <c r="L84" s="46">
        <v>0</v>
      </c>
      <c r="M84" s="54">
        <v>3</v>
      </c>
      <c r="N84" s="54">
        <v>1</v>
      </c>
      <c r="O84" s="54">
        <v>3</v>
      </c>
      <c r="P84" s="54">
        <v>0</v>
      </c>
      <c r="S84" s="62"/>
      <c r="T84" s="62"/>
      <c r="U84" s="62"/>
      <c r="V84" s="62"/>
      <c r="W84" s="62"/>
      <c r="X84" s="62"/>
      <c r="Y84" s="62"/>
    </row>
    <row r="85" spans="1:25" x14ac:dyDescent="0.25">
      <c r="A85" s="11" t="s">
        <v>8</v>
      </c>
      <c r="B85" s="49"/>
      <c r="C85" s="49"/>
      <c r="D85" s="49"/>
      <c r="E85" s="79">
        <f t="shared" ref="E85:J85" si="17">SUM(E82:E84)</f>
        <v>0</v>
      </c>
      <c r="F85" s="79">
        <f t="shared" si="17"/>
        <v>0</v>
      </c>
      <c r="G85" s="102">
        <f>SUM(G82:G84)</f>
        <v>0</v>
      </c>
      <c r="H85" s="83">
        <f t="shared" si="17"/>
        <v>0</v>
      </c>
      <c r="I85" s="14">
        <f t="shared" si="17"/>
        <v>0</v>
      </c>
      <c r="J85" s="14">
        <f t="shared" si="17"/>
        <v>0</v>
      </c>
      <c r="K85" s="14">
        <f>SUM(K82:K84)</f>
        <v>0</v>
      </c>
      <c r="L85" s="84">
        <f>SUM(L82:L84)</f>
        <v>0</v>
      </c>
      <c r="M85" s="54">
        <v>3</v>
      </c>
      <c r="N85" s="54">
        <v>1</v>
      </c>
      <c r="O85" s="54">
        <v>0</v>
      </c>
      <c r="P85" s="54">
        <v>0</v>
      </c>
      <c r="S85" s="62"/>
      <c r="T85" s="62"/>
      <c r="U85" s="62"/>
      <c r="V85" s="62"/>
      <c r="W85" s="62"/>
      <c r="X85" s="62"/>
      <c r="Y85" s="62"/>
    </row>
    <row r="86" spans="1:25" x14ac:dyDescent="0.25">
      <c r="A86" s="11"/>
      <c r="B86" s="49"/>
      <c r="C86" s="49"/>
      <c r="D86" s="49"/>
      <c r="E86" s="87"/>
      <c r="F86" s="87"/>
      <c r="G86" s="107"/>
      <c r="H86" s="85"/>
      <c r="I86" s="49"/>
      <c r="J86" s="49"/>
      <c r="K86" s="49"/>
      <c r="L86" s="13"/>
      <c r="S86" s="62"/>
      <c r="T86" s="62"/>
      <c r="U86" s="62"/>
      <c r="V86" s="62"/>
      <c r="W86" s="62"/>
      <c r="X86" s="62"/>
      <c r="Y86" s="62"/>
    </row>
    <row r="87" spans="1:25" x14ac:dyDescent="0.25">
      <c r="A87" s="11" t="s">
        <v>23</v>
      </c>
      <c r="B87" s="49"/>
      <c r="C87" s="49"/>
      <c r="D87" s="49"/>
      <c r="E87" s="45">
        <v>0</v>
      </c>
      <c r="F87" s="45">
        <v>0</v>
      </c>
      <c r="G87" s="101">
        <v>0</v>
      </c>
      <c r="H87" s="1">
        <v>0</v>
      </c>
      <c r="I87" s="45">
        <v>0</v>
      </c>
      <c r="J87" s="45">
        <v>0</v>
      </c>
      <c r="K87" s="45">
        <v>0</v>
      </c>
      <c r="L87" s="46">
        <v>0</v>
      </c>
      <c r="M87" s="54">
        <v>3</v>
      </c>
      <c r="N87" s="54">
        <v>2</v>
      </c>
      <c r="O87" s="54">
        <v>0</v>
      </c>
      <c r="P87" s="54">
        <v>0</v>
      </c>
      <c r="S87" s="62"/>
      <c r="T87" s="62"/>
      <c r="U87" s="62"/>
      <c r="V87" s="62"/>
      <c r="W87" s="62"/>
      <c r="X87" s="62"/>
      <c r="Y87" s="62"/>
    </row>
    <row r="88" spans="1:25" x14ac:dyDescent="0.25">
      <c r="A88" s="11"/>
      <c r="B88" s="49"/>
      <c r="C88" s="49"/>
      <c r="D88" s="49"/>
      <c r="E88" s="87"/>
      <c r="F88" s="87"/>
      <c r="G88" s="107"/>
      <c r="H88" s="85"/>
      <c r="I88" s="49"/>
      <c r="J88" s="49"/>
      <c r="K88" s="49"/>
      <c r="L88" s="13"/>
      <c r="S88" s="62"/>
      <c r="T88" s="62"/>
      <c r="U88" s="62"/>
      <c r="V88" s="62"/>
      <c r="W88" s="62"/>
      <c r="X88" s="62"/>
      <c r="Y88" s="62"/>
    </row>
    <row r="89" spans="1:25" x14ac:dyDescent="0.25">
      <c r="A89" s="11" t="s">
        <v>24</v>
      </c>
      <c r="B89" s="49"/>
      <c r="C89" s="49"/>
      <c r="D89" s="49"/>
      <c r="E89" s="87"/>
      <c r="F89" s="87"/>
      <c r="G89" s="107"/>
      <c r="H89" s="85"/>
      <c r="I89" s="49"/>
      <c r="J89" s="49"/>
      <c r="K89" s="49"/>
      <c r="L89" s="13"/>
      <c r="S89" s="62"/>
      <c r="T89" s="62"/>
      <c r="U89" s="62"/>
      <c r="V89" s="62"/>
      <c r="W89" s="62"/>
      <c r="X89" s="62"/>
      <c r="Y89" s="62"/>
    </row>
    <row r="90" spans="1:25" x14ac:dyDescent="0.25">
      <c r="A90" s="11" t="s">
        <v>88</v>
      </c>
      <c r="B90" s="49"/>
      <c r="C90" s="49"/>
      <c r="D90" s="49"/>
      <c r="E90" s="45">
        <v>0</v>
      </c>
      <c r="F90" s="45">
        <v>0</v>
      </c>
      <c r="G90" s="101">
        <v>0</v>
      </c>
      <c r="H90" s="1">
        <v>0</v>
      </c>
      <c r="I90" s="45">
        <v>0</v>
      </c>
      <c r="J90" s="45">
        <v>0</v>
      </c>
      <c r="K90" s="45">
        <v>0</v>
      </c>
      <c r="L90" s="46">
        <v>0</v>
      </c>
      <c r="M90" s="54">
        <v>3</v>
      </c>
      <c r="N90" s="54">
        <v>3</v>
      </c>
      <c r="O90" s="54">
        <v>1</v>
      </c>
      <c r="P90" s="54">
        <v>0</v>
      </c>
      <c r="S90" s="62"/>
      <c r="T90" s="62"/>
      <c r="U90" s="62"/>
      <c r="V90" s="62"/>
      <c r="W90" s="62"/>
      <c r="X90" s="62"/>
      <c r="Y90" s="62"/>
    </row>
    <row r="91" spans="1:25" x14ac:dyDescent="0.25">
      <c r="A91" s="11" t="s">
        <v>89</v>
      </c>
      <c r="B91" s="49"/>
      <c r="C91" s="49"/>
      <c r="D91" s="49"/>
      <c r="E91" s="45">
        <v>0</v>
      </c>
      <c r="F91" s="45">
        <v>0</v>
      </c>
      <c r="G91" s="101">
        <v>0</v>
      </c>
      <c r="H91" s="1">
        <v>0</v>
      </c>
      <c r="I91" s="45">
        <v>0</v>
      </c>
      <c r="J91" s="45">
        <v>0</v>
      </c>
      <c r="K91" s="45">
        <v>0</v>
      </c>
      <c r="L91" s="46">
        <v>0</v>
      </c>
      <c r="M91" s="54">
        <v>3</v>
      </c>
      <c r="N91" s="54">
        <v>3</v>
      </c>
      <c r="O91" s="54">
        <v>2</v>
      </c>
      <c r="P91" s="54">
        <v>0</v>
      </c>
      <c r="S91" s="62"/>
      <c r="T91" s="62"/>
      <c r="U91" s="62"/>
      <c r="V91" s="62"/>
      <c r="W91" s="62"/>
      <c r="X91" s="62"/>
      <c r="Y91" s="62"/>
    </row>
    <row r="92" spans="1:25" x14ac:dyDescent="0.25">
      <c r="A92" s="11" t="s">
        <v>90</v>
      </c>
      <c r="B92" s="49"/>
      <c r="C92" s="49"/>
      <c r="D92" s="49"/>
      <c r="E92" s="45">
        <v>0</v>
      </c>
      <c r="F92" s="45">
        <v>0</v>
      </c>
      <c r="G92" s="101">
        <v>0</v>
      </c>
      <c r="H92" s="1">
        <v>0</v>
      </c>
      <c r="I92" s="45">
        <v>0</v>
      </c>
      <c r="J92" s="45">
        <v>0</v>
      </c>
      <c r="K92" s="45">
        <v>0</v>
      </c>
      <c r="L92" s="46">
        <v>0</v>
      </c>
      <c r="M92" s="54">
        <v>3</v>
      </c>
      <c r="N92" s="54">
        <v>3</v>
      </c>
      <c r="O92" s="54">
        <v>3</v>
      </c>
      <c r="P92" s="54">
        <v>0</v>
      </c>
      <c r="S92" s="62"/>
      <c r="T92" s="62"/>
      <c r="U92" s="62"/>
      <c r="V92" s="62"/>
      <c r="W92" s="62"/>
      <c r="X92" s="62"/>
      <c r="Y92" s="62"/>
    </row>
    <row r="93" spans="1:25" x14ac:dyDescent="0.25">
      <c r="A93" s="11" t="s">
        <v>91</v>
      </c>
      <c r="B93" s="49"/>
      <c r="C93" s="49"/>
      <c r="D93" s="49"/>
      <c r="E93" s="45">
        <v>0</v>
      </c>
      <c r="F93" s="45">
        <v>0</v>
      </c>
      <c r="G93" s="101">
        <v>0</v>
      </c>
      <c r="H93" s="1">
        <v>0</v>
      </c>
      <c r="I93" s="45">
        <v>0</v>
      </c>
      <c r="J93" s="45">
        <v>0</v>
      </c>
      <c r="K93" s="45">
        <v>0</v>
      </c>
      <c r="L93" s="46">
        <v>0</v>
      </c>
      <c r="M93" s="54">
        <v>3</v>
      </c>
      <c r="N93" s="54">
        <v>3</v>
      </c>
      <c r="O93" s="54">
        <v>4</v>
      </c>
      <c r="P93" s="54">
        <v>0</v>
      </c>
      <c r="S93" s="62"/>
      <c r="T93" s="62"/>
      <c r="U93" s="62"/>
      <c r="V93" s="62"/>
      <c r="W93" s="62"/>
      <c r="X93" s="62"/>
      <c r="Y93" s="62"/>
    </row>
    <row r="94" spans="1:25" x14ac:dyDescent="0.25">
      <c r="A94" s="11" t="s">
        <v>92</v>
      </c>
      <c r="B94" s="49"/>
      <c r="C94" s="49"/>
      <c r="D94" s="49"/>
      <c r="E94" s="47">
        <v>0</v>
      </c>
      <c r="F94" s="47">
        <v>0</v>
      </c>
      <c r="G94" s="105">
        <v>0</v>
      </c>
      <c r="H94" s="4">
        <v>0</v>
      </c>
      <c r="I94" s="47">
        <v>0</v>
      </c>
      <c r="J94" s="47">
        <v>0</v>
      </c>
      <c r="K94" s="47">
        <v>0</v>
      </c>
      <c r="L94" s="2">
        <v>0</v>
      </c>
      <c r="M94" s="54">
        <v>3</v>
      </c>
      <c r="N94" s="54">
        <v>3</v>
      </c>
      <c r="O94" s="54">
        <v>5</v>
      </c>
      <c r="P94" s="54">
        <v>0</v>
      </c>
      <c r="S94" s="62"/>
      <c r="T94" s="62"/>
      <c r="U94" s="62"/>
      <c r="V94" s="62"/>
      <c r="W94" s="62"/>
      <c r="X94" s="62"/>
      <c r="Y94" s="62"/>
    </row>
    <row r="95" spans="1:25" x14ac:dyDescent="0.25">
      <c r="A95" s="11" t="s">
        <v>8</v>
      </c>
      <c r="B95" s="49"/>
      <c r="C95" s="49"/>
      <c r="D95" s="49"/>
      <c r="E95" s="74">
        <f t="shared" ref="E95:J95" si="18">SUM(E90:E94)</f>
        <v>0</v>
      </c>
      <c r="F95" s="74">
        <f t="shared" si="18"/>
        <v>0</v>
      </c>
      <c r="G95" s="106">
        <f>SUM(G90:G94)</f>
        <v>0</v>
      </c>
      <c r="H95" s="88">
        <f t="shared" si="18"/>
        <v>0</v>
      </c>
      <c r="I95" s="50">
        <f t="shared" si="18"/>
        <v>0</v>
      </c>
      <c r="J95" s="50">
        <f t="shared" si="18"/>
        <v>0</v>
      </c>
      <c r="K95" s="14">
        <f>SUM(K90:K94)</f>
        <v>0</v>
      </c>
      <c r="L95" s="89">
        <f>SUM(L90:L94)</f>
        <v>0</v>
      </c>
      <c r="M95" s="54">
        <v>3</v>
      </c>
      <c r="N95" s="54">
        <v>3</v>
      </c>
      <c r="O95" s="54">
        <v>0</v>
      </c>
      <c r="P95" s="54">
        <v>0</v>
      </c>
      <c r="S95" s="62"/>
      <c r="T95" s="62"/>
      <c r="U95" s="62"/>
      <c r="V95" s="62"/>
      <c r="W95" s="62"/>
      <c r="X95" s="62"/>
      <c r="Y95" s="62"/>
    </row>
    <row r="96" spans="1:25" x14ac:dyDescent="0.25">
      <c r="A96" s="11"/>
      <c r="B96" s="49"/>
      <c r="C96" s="49"/>
      <c r="D96" s="49"/>
      <c r="E96" s="87"/>
      <c r="F96" s="87"/>
      <c r="G96" s="107"/>
      <c r="H96" s="85"/>
      <c r="I96" s="49"/>
      <c r="J96" s="49"/>
      <c r="K96" s="49"/>
      <c r="L96" s="13"/>
      <c r="S96" s="62"/>
      <c r="T96" s="62"/>
      <c r="U96" s="62"/>
      <c r="V96" s="62"/>
      <c r="W96" s="62"/>
      <c r="X96" s="62"/>
      <c r="Y96" s="62"/>
    </row>
    <row r="97" spans="1:25" x14ac:dyDescent="0.25">
      <c r="A97" s="11" t="s">
        <v>25</v>
      </c>
      <c r="B97" s="49"/>
      <c r="C97" s="49"/>
      <c r="D97" s="49"/>
      <c r="E97" s="87"/>
      <c r="F97" s="87"/>
      <c r="G97" s="107"/>
      <c r="H97" s="85"/>
      <c r="I97" s="49"/>
      <c r="J97" s="49"/>
      <c r="K97" s="49"/>
      <c r="L97" s="13"/>
      <c r="S97" s="62"/>
      <c r="T97" s="62"/>
      <c r="U97" s="62"/>
      <c r="V97" s="62"/>
      <c r="W97" s="62"/>
      <c r="X97" s="62"/>
      <c r="Y97" s="62"/>
    </row>
    <row r="98" spans="1:25" x14ac:dyDescent="0.25">
      <c r="A98" s="11" t="s">
        <v>93</v>
      </c>
      <c r="B98" s="49"/>
      <c r="C98" s="49"/>
      <c r="D98" s="49"/>
      <c r="E98" s="45">
        <v>0</v>
      </c>
      <c r="F98" s="45">
        <v>0</v>
      </c>
      <c r="G98" s="101">
        <v>0</v>
      </c>
      <c r="H98" s="1">
        <v>0</v>
      </c>
      <c r="I98" s="45">
        <v>0</v>
      </c>
      <c r="J98" s="45">
        <v>0</v>
      </c>
      <c r="K98" s="45">
        <v>0</v>
      </c>
      <c r="L98" s="46">
        <v>0</v>
      </c>
      <c r="M98" s="54">
        <v>3</v>
      </c>
      <c r="N98" s="54">
        <v>4</v>
      </c>
      <c r="O98" s="54">
        <v>1</v>
      </c>
      <c r="P98" s="54">
        <v>0</v>
      </c>
      <c r="S98" s="62"/>
      <c r="T98" s="62"/>
      <c r="U98" s="62"/>
      <c r="V98" s="62"/>
      <c r="W98" s="62"/>
      <c r="X98" s="62"/>
      <c r="Y98" s="62"/>
    </row>
    <row r="99" spans="1:25" x14ac:dyDescent="0.25">
      <c r="A99" s="11" t="s">
        <v>94</v>
      </c>
      <c r="B99" s="49"/>
      <c r="C99" s="49"/>
      <c r="D99" s="49"/>
      <c r="E99" s="45">
        <v>0</v>
      </c>
      <c r="F99" s="45">
        <v>0</v>
      </c>
      <c r="G99" s="101">
        <v>0</v>
      </c>
      <c r="H99" s="1">
        <v>0</v>
      </c>
      <c r="I99" s="45">
        <v>0</v>
      </c>
      <c r="J99" s="45">
        <v>0</v>
      </c>
      <c r="K99" s="45">
        <v>0</v>
      </c>
      <c r="L99" s="46">
        <v>0</v>
      </c>
      <c r="M99" s="54">
        <v>3</v>
      </c>
      <c r="N99" s="54">
        <v>4</v>
      </c>
      <c r="O99" s="54">
        <v>2</v>
      </c>
      <c r="P99" s="54">
        <v>0</v>
      </c>
      <c r="S99" s="62"/>
      <c r="T99" s="62"/>
      <c r="U99" s="62"/>
      <c r="V99" s="62"/>
      <c r="W99" s="62"/>
      <c r="X99" s="62"/>
      <c r="Y99" s="62"/>
    </row>
    <row r="100" spans="1:25" x14ac:dyDescent="0.25">
      <c r="A100" s="11" t="s">
        <v>95</v>
      </c>
      <c r="B100" s="49"/>
      <c r="C100" s="49"/>
      <c r="D100" s="49"/>
      <c r="E100" s="45">
        <v>0</v>
      </c>
      <c r="F100" s="45">
        <v>0</v>
      </c>
      <c r="G100" s="101">
        <v>0</v>
      </c>
      <c r="H100" s="1">
        <v>0</v>
      </c>
      <c r="I100" s="45">
        <v>0</v>
      </c>
      <c r="J100" s="45">
        <v>0</v>
      </c>
      <c r="K100" s="45">
        <v>0</v>
      </c>
      <c r="L100" s="46">
        <v>0</v>
      </c>
      <c r="M100" s="54">
        <v>3</v>
      </c>
      <c r="N100" s="54">
        <v>4</v>
      </c>
      <c r="O100" s="54">
        <v>3</v>
      </c>
      <c r="P100" s="54">
        <v>0</v>
      </c>
      <c r="S100" s="62"/>
      <c r="T100" s="62"/>
      <c r="U100" s="62"/>
      <c r="V100" s="62"/>
      <c r="W100" s="62"/>
      <c r="X100" s="62"/>
      <c r="Y100" s="62"/>
    </row>
    <row r="101" spans="1:25" x14ac:dyDescent="0.25">
      <c r="A101" s="11" t="s">
        <v>96</v>
      </c>
      <c r="B101" s="49"/>
      <c r="C101" s="49"/>
      <c r="D101" s="49"/>
      <c r="E101" s="45">
        <v>0</v>
      </c>
      <c r="F101" s="45">
        <v>0</v>
      </c>
      <c r="G101" s="101">
        <v>0</v>
      </c>
      <c r="H101" s="1">
        <v>0</v>
      </c>
      <c r="I101" s="45">
        <v>0</v>
      </c>
      <c r="J101" s="45">
        <v>0</v>
      </c>
      <c r="K101" s="45">
        <v>0</v>
      </c>
      <c r="L101" s="46">
        <v>0</v>
      </c>
      <c r="M101" s="54">
        <v>3</v>
      </c>
      <c r="N101" s="54">
        <v>4</v>
      </c>
      <c r="O101" s="54">
        <v>4</v>
      </c>
      <c r="P101" s="54">
        <v>0</v>
      </c>
      <c r="S101" s="62"/>
      <c r="T101" s="62"/>
      <c r="U101" s="62"/>
      <c r="V101" s="62"/>
      <c r="W101" s="62"/>
      <c r="X101" s="62"/>
      <c r="Y101" s="62"/>
    </row>
    <row r="102" spans="1:25" x14ac:dyDescent="0.25">
      <c r="A102" s="11" t="s">
        <v>97</v>
      </c>
      <c r="B102" s="49"/>
      <c r="C102" s="49"/>
      <c r="D102" s="49"/>
      <c r="E102" s="45">
        <v>0</v>
      </c>
      <c r="F102" s="45">
        <v>0</v>
      </c>
      <c r="G102" s="101">
        <v>0</v>
      </c>
      <c r="H102" s="1">
        <v>0</v>
      </c>
      <c r="I102" s="45">
        <v>0</v>
      </c>
      <c r="J102" s="45">
        <v>0</v>
      </c>
      <c r="K102" s="45">
        <v>0</v>
      </c>
      <c r="L102" s="46">
        <v>0</v>
      </c>
      <c r="M102" s="54">
        <v>3</v>
      </c>
      <c r="N102" s="54">
        <v>4</v>
      </c>
      <c r="O102" s="54">
        <v>5</v>
      </c>
      <c r="P102" s="54">
        <v>0</v>
      </c>
      <c r="S102" s="62"/>
      <c r="T102" s="62"/>
      <c r="U102" s="62"/>
      <c r="V102" s="62"/>
      <c r="W102" s="62"/>
      <c r="X102" s="62"/>
      <c r="Y102" s="62"/>
    </row>
    <row r="103" spans="1:25" x14ac:dyDescent="0.25">
      <c r="A103" s="11" t="s">
        <v>98</v>
      </c>
      <c r="B103" s="49"/>
      <c r="C103" s="49"/>
      <c r="D103" s="49"/>
      <c r="E103" s="45">
        <v>0</v>
      </c>
      <c r="F103" s="45">
        <v>0</v>
      </c>
      <c r="G103" s="105">
        <v>0</v>
      </c>
      <c r="H103" s="1">
        <v>0</v>
      </c>
      <c r="I103" s="45">
        <v>0</v>
      </c>
      <c r="J103" s="45">
        <v>0</v>
      </c>
      <c r="K103" s="47">
        <v>0</v>
      </c>
      <c r="L103" s="46">
        <v>0</v>
      </c>
      <c r="M103" s="54">
        <v>3</v>
      </c>
      <c r="N103" s="54">
        <v>4</v>
      </c>
      <c r="O103" s="54">
        <v>6</v>
      </c>
      <c r="P103" s="54">
        <v>0</v>
      </c>
      <c r="S103" s="62"/>
      <c r="T103" s="62"/>
      <c r="U103" s="62"/>
      <c r="V103" s="62"/>
      <c r="W103" s="62"/>
      <c r="X103" s="62"/>
      <c r="Y103" s="62"/>
    </row>
    <row r="104" spans="1:25" x14ac:dyDescent="0.25">
      <c r="A104" s="11" t="s">
        <v>8</v>
      </c>
      <c r="B104" s="49"/>
      <c r="C104" s="49"/>
      <c r="D104" s="49"/>
      <c r="E104" s="79">
        <f t="shared" ref="E104:J104" si="19">SUM(E98:E103)</f>
        <v>0</v>
      </c>
      <c r="F104" s="79">
        <f t="shared" si="19"/>
        <v>0</v>
      </c>
      <c r="G104" s="102">
        <f>SUM(G98:G103)</f>
        <v>0</v>
      </c>
      <c r="H104" s="83">
        <f t="shared" si="19"/>
        <v>0</v>
      </c>
      <c r="I104" s="14">
        <f t="shared" si="19"/>
        <v>0</v>
      </c>
      <c r="J104" s="14">
        <f t="shared" si="19"/>
        <v>0</v>
      </c>
      <c r="K104" s="14">
        <f>SUM(K98:K103)</f>
        <v>0</v>
      </c>
      <c r="L104" s="84">
        <f>SUM(L98:L103)</f>
        <v>0</v>
      </c>
      <c r="M104" s="54">
        <v>3</v>
      </c>
      <c r="N104" s="54">
        <v>4</v>
      </c>
      <c r="O104" s="54">
        <v>0</v>
      </c>
      <c r="P104" s="54">
        <v>0</v>
      </c>
      <c r="S104" s="62"/>
      <c r="T104" s="62"/>
      <c r="U104" s="62"/>
      <c r="V104" s="62"/>
      <c r="W104" s="62"/>
      <c r="X104" s="62"/>
      <c r="Y104" s="62"/>
    </row>
    <row r="105" spans="1:25" x14ac:dyDescent="0.25">
      <c r="A105" s="11"/>
      <c r="B105" s="49"/>
      <c r="C105" s="49"/>
      <c r="D105" s="49"/>
      <c r="E105" s="87"/>
      <c r="F105" s="87"/>
      <c r="G105" s="107"/>
      <c r="H105" s="85"/>
      <c r="I105" s="49"/>
      <c r="J105" s="49"/>
      <c r="K105" s="49"/>
      <c r="L105" s="13"/>
      <c r="S105" s="62"/>
      <c r="T105" s="62"/>
      <c r="U105" s="62"/>
      <c r="V105" s="62"/>
      <c r="W105" s="62"/>
      <c r="X105" s="62"/>
      <c r="Y105" s="62"/>
    </row>
    <row r="106" spans="1:25" x14ac:dyDescent="0.25">
      <c r="A106" s="11" t="s">
        <v>26</v>
      </c>
      <c r="B106" s="49"/>
      <c r="C106" s="49"/>
      <c r="D106" s="49"/>
      <c r="E106" s="74">
        <f t="shared" ref="E106:J106" si="20">E95-E104</f>
        <v>0</v>
      </c>
      <c r="F106" s="74">
        <f t="shared" si="20"/>
        <v>0</v>
      </c>
      <c r="G106" s="106">
        <f>G95-G104</f>
        <v>0</v>
      </c>
      <c r="H106" s="88">
        <f t="shared" si="20"/>
        <v>0</v>
      </c>
      <c r="I106" s="50">
        <f t="shared" si="20"/>
        <v>0</v>
      </c>
      <c r="J106" s="50">
        <f t="shared" si="20"/>
        <v>0</v>
      </c>
      <c r="K106" s="50">
        <f>K95-K104</f>
        <v>0</v>
      </c>
      <c r="L106" s="89">
        <f>L95-L104</f>
        <v>0</v>
      </c>
      <c r="M106" s="54">
        <v>3</v>
      </c>
      <c r="N106" s="54">
        <v>5</v>
      </c>
      <c r="O106" s="54">
        <v>0</v>
      </c>
      <c r="P106" s="54">
        <v>0</v>
      </c>
      <c r="S106" s="62"/>
      <c r="T106" s="62"/>
      <c r="U106" s="62"/>
      <c r="V106" s="62"/>
      <c r="W106" s="62"/>
      <c r="X106" s="62"/>
      <c r="Y106" s="62"/>
    </row>
    <row r="107" spans="1:25" x14ac:dyDescent="0.25">
      <c r="A107" s="11"/>
      <c r="B107" s="49"/>
      <c r="C107" s="49"/>
      <c r="D107" s="49"/>
      <c r="E107" s="87"/>
      <c r="F107" s="87"/>
      <c r="G107" s="107"/>
      <c r="H107" s="85"/>
      <c r="I107" s="49"/>
      <c r="J107" s="49"/>
      <c r="K107" s="49"/>
      <c r="L107" s="13"/>
      <c r="S107" s="62"/>
      <c r="T107" s="62"/>
      <c r="U107" s="62"/>
      <c r="V107" s="62"/>
      <c r="W107" s="62"/>
      <c r="X107" s="62"/>
      <c r="Y107" s="62"/>
    </row>
    <row r="108" spans="1:25" x14ac:dyDescent="0.25">
      <c r="A108" s="11" t="s">
        <v>27</v>
      </c>
      <c r="B108" s="49"/>
      <c r="C108" s="49"/>
      <c r="D108" s="49"/>
      <c r="E108" s="87"/>
      <c r="F108" s="87"/>
      <c r="G108" s="107"/>
      <c r="H108" s="85"/>
      <c r="I108" s="49"/>
      <c r="J108" s="49"/>
      <c r="K108" s="49"/>
      <c r="L108" s="13"/>
      <c r="S108" s="62"/>
      <c r="T108" s="62"/>
      <c r="U108" s="62"/>
      <c r="V108" s="62"/>
      <c r="W108" s="62"/>
      <c r="X108" s="62"/>
      <c r="Y108" s="62"/>
    </row>
    <row r="109" spans="1:25" x14ac:dyDescent="0.25">
      <c r="A109" s="11" t="s">
        <v>99</v>
      </c>
      <c r="B109" s="49"/>
      <c r="C109" s="49"/>
      <c r="D109" s="49"/>
      <c r="E109" s="45">
        <v>0</v>
      </c>
      <c r="F109" s="45">
        <v>0</v>
      </c>
      <c r="G109" s="101">
        <v>0</v>
      </c>
      <c r="H109" s="1">
        <v>0</v>
      </c>
      <c r="I109" s="45">
        <v>0</v>
      </c>
      <c r="J109" s="45">
        <v>0</v>
      </c>
      <c r="K109" s="45">
        <v>0</v>
      </c>
      <c r="L109" s="46">
        <v>0</v>
      </c>
      <c r="M109" s="54">
        <v>3</v>
      </c>
      <c r="N109" s="54">
        <v>6</v>
      </c>
      <c r="O109" s="54">
        <v>1</v>
      </c>
      <c r="P109" s="54">
        <v>0</v>
      </c>
      <c r="S109" s="62"/>
      <c r="T109" s="62"/>
      <c r="U109" s="62"/>
      <c r="V109" s="62"/>
      <c r="W109" s="62"/>
      <c r="X109" s="62"/>
      <c r="Y109" s="62"/>
    </row>
    <row r="110" spans="1:25" x14ac:dyDescent="0.25">
      <c r="A110" s="11" t="s">
        <v>100</v>
      </c>
      <c r="B110" s="49"/>
      <c r="C110" s="49"/>
      <c r="D110" s="49"/>
      <c r="E110" s="45">
        <v>0</v>
      </c>
      <c r="F110" s="45">
        <v>0</v>
      </c>
      <c r="G110" s="101">
        <v>0</v>
      </c>
      <c r="H110" s="1">
        <v>0</v>
      </c>
      <c r="I110" s="45">
        <v>0</v>
      </c>
      <c r="J110" s="45">
        <v>0</v>
      </c>
      <c r="K110" s="45">
        <v>0</v>
      </c>
      <c r="L110" s="46">
        <v>0</v>
      </c>
      <c r="M110" s="54">
        <v>3</v>
      </c>
      <c r="N110" s="54">
        <v>6</v>
      </c>
      <c r="O110" s="54">
        <v>2</v>
      </c>
      <c r="P110" s="54">
        <v>0</v>
      </c>
      <c r="S110" s="62"/>
      <c r="T110" s="62"/>
      <c r="U110" s="62"/>
      <c r="V110" s="62"/>
      <c r="W110" s="62"/>
      <c r="X110" s="62"/>
      <c r="Y110" s="62"/>
    </row>
    <row r="111" spans="1:25" x14ac:dyDescent="0.25">
      <c r="A111" s="11" t="s">
        <v>101</v>
      </c>
      <c r="B111" s="49"/>
      <c r="C111" s="49"/>
      <c r="D111" s="49"/>
      <c r="E111" s="45">
        <v>0</v>
      </c>
      <c r="F111" s="45">
        <v>0</v>
      </c>
      <c r="G111" s="105">
        <v>0</v>
      </c>
      <c r="H111" s="1">
        <v>0</v>
      </c>
      <c r="I111" s="45">
        <v>0</v>
      </c>
      <c r="J111" s="45">
        <v>0</v>
      </c>
      <c r="K111" s="47">
        <v>0</v>
      </c>
      <c r="L111" s="46">
        <v>0</v>
      </c>
      <c r="M111" s="54">
        <v>3</v>
      </c>
      <c r="N111" s="54">
        <v>6</v>
      </c>
      <c r="O111" s="54">
        <v>3</v>
      </c>
      <c r="P111" s="54">
        <v>0</v>
      </c>
      <c r="S111" s="62"/>
      <c r="T111" s="62"/>
      <c r="U111" s="62"/>
      <c r="V111" s="62"/>
      <c r="W111" s="62"/>
      <c r="X111" s="62"/>
      <c r="Y111" s="62"/>
    </row>
    <row r="112" spans="1:25" x14ac:dyDescent="0.25">
      <c r="A112" s="11" t="s">
        <v>8</v>
      </c>
      <c r="B112" s="49"/>
      <c r="C112" s="49"/>
      <c r="D112" s="49"/>
      <c r="E112" s="79">
        <f t="shared" ref="E112:J112" si="21">SUM(E109:E111)</f>
        <v>0</v>
      </c>
      <c r="F112" s="79">
        <f t="shared" si="21"/>
        <v>0</v>
      </c>
      <c r="G112" s="102">
        <f>SUM(G109:G111)</f>
        <v>0</v>
      </c>
      <c r="H112" s="83">
        <f t="shared" si="21"/>
        <v>0</v>
      </c>
      <c r="I112" s="14">
        <f t="shared" si="21"/>
        <v>0</v>
      </c>
      <c r="J112" s="14">
        <f t="shared" si="21"/>
        <v>0</v>
      </c>
      <c r="K112" s="14">
        <f>SUM(K109:K111)</f>
        <v>0</v>
      </c>
      <c r="L112" s="84">
        <f>SUM(L109:L111)</f>
        <v>0</v>
      </c>
      <c r="M112" s="54">
        <v>3</v>
      </c>
      <c r="N112" s="54">
        <v>6</v>
      </c>
      <c r="O112" s="54">
        <v>0</v>
      </c>
      <c r="P112" s="54">
        <v>0</v>
      </c>
      <c r="S112" s="62"/>
      <c r="T112" s="62"/>
      <c r="U112" s="62"/>
      <c r="V112" s="62"/>
      <c r="W112" s="62"/>
      <c r="X112" s="62"/>
      <c r="Y112" s="62"/>
    </row>
    <row r="113" spans="1:25" x14ac:dyDescent="0.25">
      <c r="A113" s="11"/>
      <c r="B113" s="49"/>
      <c r="C113" s="49"/>
      <c r="D113" s="49"/>
      <c r="E113" s="87"/>
      <c r="F113" s="87"/>
      <c r="G113" s="107"/>
      <c r="H113" s="85"/>
      <c r="I113" s="49"/>
      <c r="J113" s="49"/>
      <c r="K113" s="49"/>
      <c r="L113" s="13"/>
      <c r="S113" s="62"/>
      <c r="T113" s="62"/>
      <c r="U113" s="62"/>
      <c r="V113" s="62"/>
      <c r="W113" s="62"/>
      <c r="X113" s="62"/>
      <c r="Y113" s="62"/>
    </row>
    <row r="114" spans="1:25" x14ac:dyDescent="0.25">
      <c r="A114" s="11" t="s">
        <v>51</v>
      </c>
      <c r="B114" s="49"/>
      <c r="C114" s="49"/>
      <c r="D114" s="49"/>
      <c r="E114" s="45">
        <v>0</v>
      </c>
      <c r="F114" s="45">
        <v>0</v>
      </c>
      <c r="G114" s="101">
        <v>0</v>
      </c>
      <c r="H114" s="1">
        <v>0</v>
      </c>
      <c r="I114" s="45">
        <v>0</v>
      </c>
      <c r="J114" s="45">
        <v>0</v>
      </c>
      <c r="K114" s="45">
        <v>0</v>
      </c>
      <c r="L114" s="46">
        <v>0</v>
      </c>
      <c r="M114" s="54">
        <v>3</v>
      </c>
      <c r="N114" s="54">
        <v>7</v>
      </c>
      <c r="O114" s="54">
        <v>0</v>
      </c>
      <c r="P114" s="54">
        <v>0</v>
      </c>
      <c r="S114" s="62"/>
      <c r="T114" s="62"/>
      <c r="U114" s="62"/>
      <c r="V114" s="62"/>
      <c r="W114" s="62"/>
      <c r="X114" s="62"/>
      <c r="Y114" s="62"/>
    </row>
    <row r="115" spans="1:25" x14ac:dyDescent="0.25">
      <c r="A115" s="11"/>
      <c r="B115" s="49"/>
      <c r="C115" s="49"/>
      <c r="D115" s="49"/>
      <c r="E115" s="87"/>
      <c r="F115" s="87"/>
      <c r="G115" s="113"/>
      <c r="H115" s="49"/>
      <c r="I115" s="49"/>
      <c r="J115" s="49"/>
      <c r="K115" s="16"/>
      <c r="L115" s="13"/>
      <c r="S115" s="62"/>
      <c r="T115" s="62"/>
      <c r="U115" s="62"/>
      <c r="V115" s="62"/>
      <c r="W115" s="62"/>
      <c r="X115" s="62"/>
      <c r="Y115" s="62"/>
    </row>
    <row r="116" spans="1:25" x14ac:dyDescent="0.25">
      <c r="A116" s="11" t="s">
        <v>52</v>
      </c>
      <c r="B116" s="49"/>
      <c r="C116" s="49"/>
      <c r="D116" s="49"/>
      <c r="E116" s="94">
        <f t="shared" ref="E116:J116" si="22">E85+E87+E106-E112-E114</f>
        <v>0</v>
      </c>
      <c r="F116" s="94">
        <f t="shared" si="22"/>
        <v>0</v>
      </c>
      <c r="G116" s="109">
        <f>G85+G87+G106-G112-G114</f>
        <v>0</v>
      </c>
      <c r="H116" s="18">
        <f t="shared" si="22"/>
        <v>0</v>
      </c>
      <c r="I116" s="18">
        <f t="shared" si="22"/>
        <v>0</v>
      </c>
      <c r="J116" s="18">
        <f t="shared" si="22"/>
        <v>0</v>
      </c>
      <c r="K116" s="18">
        <f>K85+K87+K106-K112-K114</f>
        <v>0</v>
      </c>
      <c r="L116" s="82">
        <f>L85+L87+L106-L112-L114</f>
        <v>0</v>
      </c>
      <c r="M116" s="54">
        <v>3</v>
      </c>
      <c r="N116" s="54">
        <v>8</v>
      </c>
      <c r="O116" s="54">
        <v>0</v>
      </c>
      <c r="P116" s="54">
        <v>0</v>
      </c>
      <c r="S116" s="62"/>
      <c r="T116" s="62"/>
      <c r="U116" s="62"/>
      <c r="V116" s="62"/>
      <c r="W116" s="62"/>
      <c r="X116" s="62"/>
      <c r="Y116" s="62"/>
    </row>
    <row r="117" spans="1:25" x14ac:dyDescent="0.25">
      <c r="A117" s="11"/>
      <c r="B117" s="49"/>
      <c r="C117" s="49"/>
      <c r="D117" s="49"/>
      <c r="E117" s="87"/>
      <c r="F117" s="87"/>
      <c r="G117" s="107"/>
      <c r="H117" s="85"/>
      <c r="I117" s="49"/>
      <c r="J117" s="49"/>
      <c r="K117" s="10"/>
      <c r="L117" s="13"/>
      <c r="S117" s="62"/>
      <c r="T117" s="62"/>
      <c r="U117" s="62"/>
      <c r="V117" s="62"/>
      <c r="W117" s="62"/>
      <c r="X117" s="62"/>
      <c r="Y117" s="62"/>
    </row>
    <row r="118" spans="1:25" x14ac:dyDescent="0.25">
      <c r="A118" s="11" t="s">
        <v>53</v>
      </c>
      <c r="B118" s="49"/>
      <c r="C118" s="49"/>
      <c r="D118" s="49"/>
      <c r="E118" s="87"/>
      <c r="F118" s="87"/>
      <c r="G118" s="107"/>
      <c r="H118" s="85"/>
      <c r="I118" s="49"/>
      <c r="J118" s="49"/>
      <c r="K118" s="49"/>
      <c r="L118" s="13"/>
      <c r="S118" s="62"/>
      <c r="T118" s="62"/>
      <c r="U118" s="62"/>
      <c r="V118" s="62"/>
      <c r="W118" s="62"/>
      <c r="X118" s="62"/>
      <c r="Y118" s="62"/>
    </row>
    <row r="119" spans="1:25" x14ac:dyDescent="0.25">
      <c r="A119" s="11" t="s">
        <v>102</v>
      </c>
      <c r="B119" s="49"/>
      <c r="C119" s="49"/>
      <c r="D119" s="49"/>
      <c r="E119" s="45">
        <v>0</v>
      </c>
      <c r="F119" s="45">
        <v>0</v>
      </c>
      <c r="G119" s="101">
        <v>0</v>
      </c>
      <c r="H119" s="1">
        <v>0</v>
      </c>
      <c r="I119" s="45">
        <v>0</v>
      </c>
      <c r="J119" s="45">
        <v>0</v>
      </c>
      <c r="K119" s="45">
        <v>0</v>
      </c>
      <c r="L119" s="46">
        <v>0</v>
      </c>
      <c r="M119" s="54">
        <v>3</v>
      </c>
      <c r="N119" s="54">
        <v>9</v>
      </c>
      <c r="O119" s="54">
        <v>1</v>
      </c>
      <c r="P119" s="54">
        <v>0</v>
      </c>
      <c r="S119" s="62"/>
      <c r="T119" s="62"/>
      <c r="U119" s="62"/>
      <c r="V119" s="62"/>
      <c r="W119" s="62"/>
      <c r="X119" s="62"/>
      <c r="Y119" s="62"/>
    </row>
    <row r="120" spans="1:25" x14ac:dyDescent="0.25">
      <c r="A120" s="11" t="s">
        <v>103</v>
      </c>
      <c r="B120" s="49"/>
      <c r="C120" s="49"/>
      <c r="D120" s="49"/>
      <c r="E120" s="45">
        <v>0</v>
      </c>
      <c r="F120" s="45">
        <v>0</v>
      </c>
      <c r="G120" s="105">
        <v>0</v>
      </c>
      <c r="H120" s="1">
        <v>0</v>
      </c>
      <c r="I120" s="45">
        <v>0</v>
      </c>
      <c r="J120" s="45">
        <v>0</v>
      </c>
      <c r="K120" s="47">
        <v>0</v>
      </c>
      <c r="L120" s="46">
        <v>0</v>
      </c>
      <c r="M120" s="54">
        <v>3</v>
      </c>
      <c r="N120" s="54">
        <v>9</v>
      </c>
      <c r="O120" s="54">
        <v>2</v>
      </c>
      <c r="P120" s="54">
        <v>0</v>
      </c>
      <c r="S120" s="62"/>
      <c r="T120" s="62"/>
      <c r="U120" s="62"/>
      <c r="V120" s="62"/>
      <c r="W120" s="62"/>
      <c r="X120" s="62"/>
      <c r="Y120" s="62"/>
    </row>
    <row r="121" spans="1:25" x14ac:dyDescent="0.25">
      <c r="A121" s="11" t="s">
        <v>8</v>
      </c>
      <c r="B121" s="49"/>
      <c r="C121" s="49"/>
      <c r="D121" s="49"/>
      <c r="E121" s="79">
        <f t="shared" ref="E121:J121" si="23">SUM(E119:E120)</f>
        <v>0</v>
      </c>
      <c r="F121" s="79">
        <f t="shared" si="23"/>
        <v>0</v>
      </c>
      <c r="G121" s="102">
        <f>SUM(G119:G120)</f>
        <v>0</v>
      </c>
      <c r="H121" s="83">
        <f t="shared" si="23"/>
        <v>0</v>
      </c>
      <c r="I121" s="14">
        <f t="shared" si="23"/>
        <v>0</v>
      </c>
      <c r="J121" s="14">
        <f t="shared" si="23"/>
        <v>0</v>
      </c>
      <c r="K121" s="14">
        <f>SUM(K119:K120)</f>
        <v>0</v>
      </c>
      <c r="L121" s="84">
        <f>SUM(L119:L120)</f>
        <v>0</v>
      </c>
      <c r="M121" s="54">
        <v>3</v>
      </c>
      <c r="N121" s="54">
        <v>9</v>
      </c>
      <c r="O121" s="54">
        <v>0</v>
      </c>
      <c r="P121" s="54">
        <v>0</v>
      </c>
      <c r="S121" s="62"/>
      <c r="T121" s="62"/>
      <c r="U121" s="62"/>
      <c r="V121" s="62"/>
      <c r="W121" s="62"/>
      <c r="X121" s="62"/>
      <c r="Y121" s="62"/>
    </row>
    <row r="122" spans="1:25" x14ac:dyDescent="0.25">
      <c r="A122" s="11"/>
      <c r="B122" s="49"/>
      <c r="C122" s="49"/>
      <c r="D122" s="49"/>
      <c r="E122" s="87"/>
      <c r="F122" s="87"/>
      <c r="G122" s="107"/>
      <c r="H122" s="85"/>
      <c r="I122" s="49"/>
      <c r="J122" s="49"/>
      <c r="K122" s="49"/>
      <c r="L122" s="13"/>
      <c r="S122" s="62"/>
      <c r="T122" s="62"/>
      <c r="U122" s="62"/>
      <c r="V122" s="62"/>
      <c r="W122" s="62"/>
      <c r="X122" s="62"/>
      <c r="Y122" s="62"/>
    </row>
    <row r="123" spans="1:25" x14ac:dyDescent="0.25">
      <c r="A123" s="11" t="s">
        <v>54</v>
      </c>
      <c r="B123" s="49"/>
      <c r="C123" s="49"/>
      <c r="D123" s="49"/>
      <c r="E123" s="87"/>
      <c r="F123" s="87"/>
      <c r="G123" s="107"/>
      <c r="H123" s="85"/>
      <c r="I123" s="49"/>
      <c r="J123" s="49"/>
      <c r="K123" s="49"/>
      <c r="L123" s="13"/>
      <c r="S123" s="62"/>
      <c r="T123" s="62"/>
      <c r="U123" s="62"/>
      <c r="V123" s="62"/>
      <c r="W123" s="62"/>
      <c r="X123" s="62"/>
      <c r="Y123" s="62"/>
    </row>
    <row r="124" spans="1:25" x14ac:dyDescent="0.25">
      <c r="A124" s="11" t="s">
        <v>104</v>
      </c>
      <c r="B124" s="49"/>
      <c r="C124" s="49"/>
      <c r="D124" s="49"/>
      <c r="E124" s="45">
        <v>0</v>
      </c>
      <c r="F124" s="45">
        <v>0</v>
      </c>
      <c r="G124" s="101">
        <v>0</v>
      </c>
      <c r="H124" s="1">
        <v>0</v>
      </c>
      <c r="I124" s="45">
        <v>0</v>
      </c>
      <c r="J124" s="45">
        <v>0</v>
      </c>
      <c r="K124" s="45">
        <v>0</v>
      </c>
      <c r="L124" s="46">
        <v>0</v>
      </c>
      <c r="M124" s="54">
        <v>3</v>
      </c>
      <c r="N124" s="54">
        <v>10</v>
      </c>
      <c r="O124" s="54">
        <v>1</v>
      </c>
      <c r="P124" s="54">
        <v>0</v>
      </c>
      <c r="S124" s="62"/>
      <c r="T124" s="62"/>
      <c r="U124" s="62"/>
      <c r="V124" s="62"/>
      <c r="W124" s="62"/>
      <c r="X124" s="62"/>
      <c r="Y124" s="62"/>
    </row>
    <row r="125" spans="1:25" x14ac:dyDescent="0.25">
      <c r="A125" s="11" t="s">
        <v>105</v>
      </c>
      <c r="B125" s="49"/>
      <c r="C125" s="49"/>
      <c r="D125" s="49"/>
      <c r="E125" s="45">
        <v>0</v>
      </c>
      <c r="F125" s="45">
        <v>0</v>
      </c>
      <c r="G125" s="101">
        <v>0</v>
      </c>
      <c r="H125" s="1">
        <v>0</v>
      </c>
      <c r="I125" s="45">
        <v>0</v>
      </c>
      <c r="J125" s="45">
        <v>0</v>
      </c>
      <c r="K125" s="45">
        <v>0</v>
      </c>
      <c r="L125" s="46">
        <v>0</v>
      </c>
      <c r="M125" s="54">
        <v>3</v>
      </c>
      <c r="N125" s="54">
        <v>10</v>
      </c>
      <c r="O125" s="54">
        <v>2</v>
      </c>
      <c r="P125" s="54">
        <v>0</v>
      </c>
      <c r="S125" s="62"/>
      <c r="T125" s="62"/>
      <c r="U125" s="62"/>
      <c r="V125" s="62"/>
      <c r="W125" s="62"/>
      <c r="X125" s="62"/>
      <c r="Y125" s="62"/>
    </row>
    <row r="126" spans="1:25" x14ac:dyDescent="0.25">
      <c r="A126" s="11" t="s">
        <v>106</v>
      </c>
      <c r="B126" s="49"/>
      <c r="C126" s="49"/>
      <c r="D126" s="49"/>
      <c r="E126" s="45">
        <v>0</v>
      </c>
      <c r="F126" s="45">
        <v>0</v>
      </c>
      <c r="G126" s="105">
        <v>0</v>
      </c>
      <c r="H126" s="1">
        <v>0</v>
      </c>
      <c r="I126" s="45">
        <v>0</v>
      </c>
      <c r="J126" s="45">
        <v>0</v>
      </c>
      <c r="K126" s="47">
        <v>0</v>
      </c>
      <c r="L126" s="46">
        <v>0</v>
      </c>
      <c r="M126" s="54">
        <v>3</v>
      </c>
      <c r="N126" s="54">
        <v>10</v>
      </c>
      <c r="O126" s="54">
        <v>3</v>
      </c>
      <c r="P126" s="54">
        <v>0</v>
      </c>
      <c r="S126" s="62"/>
      <c r="T126" s="62"/>
      <c r="U126" s="62"/>
      <c r="V126" s="62"/>
      <c r="W126" s="62"/>
      <c r="X126" s="62"/>
      <c r="Y126" s="62"/>
    </row>
    <row r="127" spans="1:25" x14ac:dyDescent="0.25">
      <c r="A127" s="11" t="s">
        <v>8</v>
      </c>
      <c r="B127" s="49"/>
      <c r="C127" s="49"/>
      <c r="D127" s="49"/>
      <c r="E127" s="79">
        <f>SUM(E124:E126)</f>
        <v>0</v>
      </c>
      <c r="F127" s="79">
        <f t="shared" ref="F127:J127" si="24">SUM(F124:F126)</f>
        <v>0</v>
      </c>
      <c r="G127" s="102">
        <f>SUM(G124:G126)</f>
        <v>0</v>
      </c>
      <c r="H127" s="83">
        <f t="shared" si="24"/>
        <v>0</v>
      </c>
      <c r="I127" s="14">
        <f t="shared" si="24"/>
        <v>0</v>
      </c>
      <c r="J127" s="14">
        <f t="shared" si="24"/>
        <v>0</v>
      </c>
      <c r="K127" s="14">
        <f>SUM(K124:K126)</f>
        <v>0</v>
      </c>
      <c r="L127" s="84">
        <f>SUM(L124:L126)</f>
        <v>0</v>
      </c>
      <c r="M127" s="54">
        <v>3</v>
      </c>
      <c r="N127" s="54">
        <v>10</v>
      </c>
      <c r="O127" s="54">
        <v>0</v>
      </c>
      <c r="P127" s="54">
        <v>0</v>
      </c>
      <c r="S127" s="62"/>
      <c r="T127" s="62"/>
      <c r="U127" s="62"/>
      <c r="V127" s="62"/>
      <c r="W127" s="62"/>
      <c r="X127" s="62"/>
      <c r="Y127" s="62"/>
    </row>
    <row r="128" spans="1:25" x14ac:dyDescent="0.25">
      <c r="A128" s="11"/>
      <c r="B128" s="49"/>
      <c r="C128" s="49"/>
      <c r="D128" s="49"/>
      <c r="E128" s="87"/>
      <c r="F128" s="87"/>
      <c r="G128" s="80"/>
      <c r="H128" s="85"/>
      <c r="I128" s="49"/>
      <c r="J128" s="49"/>
      <c r="K128" s="49"/>
      <c r="L128" s="13"/>
      <c r="X128" s="62"/>
      <c r="Y128" s="62"/>
    </row>
    <row r="129" spans="1:25" x14ac:dyDescent="0.25">
      <c r="A129" s="11" t="s">
        <v>55</v>
      </c>
      <c r="B129" s="49"/>
      <c r="C129" s="49"/>
      <c r="D129" s="49"/>
      <c r="E129" s="19">
        <f t="shared" ref="E129:J129" si="25">SUM(E127,E121)</f>
        <v>0</v>
      </c>
      <c r="F129" s="19">
        <f t="shared" si="25"/>
        <v>0</v>
      </c>
      <c r="G129" s="110">
        <f>SUM(G127,G121)</f>
        <v>0</v>
      </c>
      <c r="H129" s="19">
        <f t="shared" si="25"/>
        <v>0</v>
      </c>
      <c r="I129" s="19">
        <f t="shared" si="25"/>
        <v>0</v>
      </c>
      <c r="J129" s="19">
        <f t="shared" si="25"/>
        <v>0</v>
      </c>
      <c r="K129" s="19">
        <f>SUM(K127,K121)</f>
        <v>0</v>
      </c>
      <c r="L129" s="86">
        <f>SUM(L127,L121)</f>
        <v>0</v>
      </c>
      <c r="M129" s="54">
        <v>3</v>
      </c>
      <c r="N129" s="54">
        <v>11</v>
      </c>
      <c r="O129" s="54">
        <v>0</v>
      </c>
      <c r="P129" s="54">
        <v>0</v>
      </c>
      <c r="S129" s="54" t="s">
        <v>109</v>
      </c>
      <c r="T129" s="62"/>
      <c r="U129" s="62"/>
      <c r="V129" s="62"/>
      <c r="W129" s="62"/>
      <c r="X129" s="62"/>
      <c r="Y129" s="62"/>
    </row>
    <row r="130" spans="1:25" x14ac:dyDescent="0.25">
      <c r="A130" s="10"/>
      <c r="B130" s="10"/>
      <c r="C130" s="10"/>
      <c r="D130" s="10"/>
      <c r="E130" s="61"/>
      <c r="F130" s="61"/>
      <c r="G130" s="61"/>
      <c r="H130" s="61"/>
      <c r="I130" s="73"/>
      <c r="K130" s="54"/>
      <c r="L130" s="54"/>
      <c r="Q130" s="62"/>
      <c r="S130" s="54" t="s">
        <v>2</v>
      </c>
      <c r="T130" s="62" t="s">
        <v>45</v>
      </c>
      <c r="U130" s="54" t="s">
        <v>46</v>
      </c>
      <c r="V130" s="62" t="s">
        <v>47</v>
      </c>
      <c r="W130" s="54" t="s">
        <v>48</v>
      </c>
      <c r="X130" s="62" t="s">
        <v>59</v>
      </c>
      <c r="Y130" s="62" t="s">
        <v>154</v>
      </c>
    </row>
    <row r="131" spans="1:25" x14ac:dyDescent="0.25">
      <c r="A131" s="49"/>
      <c r="B131" s="49"/>
      <c r="C131" s="49"/>
      <c r="D131" s="49"/>
      <c r="E131" s="62"/>
      <c r="F131" s="62"/>
      <c r="G131" s="62"/>
      <c r="H131" s="62"/>
      <c r="I131" s="56"/>
      <c r="K131" s="54"/>
      <c r="L131" s="171"/>
      <c r="Q131" s="62"/>
      <c r="S131" s="72">
        <f t="shared" ref="S131:Y131" si="26">E127+F71+F73</f>
        <v>0</v>
      </c>
      <c r="T131" s="72">
        <f t="shared" si="26"/>
        <v>0</v>
      </c>
      <c r="U131" s="72">
        <f t="shared" si="26"/>
        <v>0</v>
      </c>
      <c r="V131" s="72">
        <f t="shared" si="26"/>
        <v>0</v>
      </c>
      <c r="W131" s="72">
        <f t="shared" si="26"/>
        <v>0</v>
      </c>
      <c r="X131" s="72">
        <f t="shared" si="26"/>
        <v>0</v>
      </c>
      <c r="Y131" s="72">
        <f t="shared" si="26"/>
        <v>0</v>
      </c>
    </row>
    <row r="132" spans="1:25" ht="15.75" x14ac:dyDescent="0.25">
      <c r="A132" s="124" t="s">
        <v>28</v>
      </c>
      <c r="B132" s="10"/>
      <c r="C132" s="10"/>
      <c r="D132" s="10"/>
      <c r="E132" s="184" t="s">
        <v>3</v>
      </c>
      <c r="F132" s="184"/>
      <c r="G132" s="185"/>
      <c r="H132" s="183" t="s">
        <v>4</v>
      </c>
      <c r="I132" s="184"/>
      <c r="J132" s="184"/>
      <c r="K132" s="184"/>
      <c r="L132" s="164"/>
      <c r="M132" s="172"/>
      <c r="S132" s="62"/>
      <c r="T132" s="62"/>
      <c r="U132" s="62"/>
      <c r="V132" s="62"/>
      <c r="W132" s="62"/>
      <c r="X132" s="62"/>
      <c r="Y132" s="62"/>
    </row>
    <row r="133" spans="1:25" ht="45" x14ac:dyDescent="0.25">
      <c r="A133" s="11"/>
      <c r="B133" s="49"/>
      <c r="C133" s="49"/>
      <c r="D133" s="49"/>
      <c r="E133" s="95" t="s">
        <v>1</v>
      </c>
      <c r="F133" s="95" t="s">
        <v>43</v>
      </c>
      <c r="G133" s="98" t="s">
        <v>152</v>
      </c>
      <c r="H133" s="96" t="s">
        <v>65</v>
      </c>
      <c r="I133" s="95" t="s">
        <v>49</v>
      </c>
      <c r="J133" s="95" t="s">
        <v>50</v>
      </c>
      <c r="K133" s="165" t="s">
        <v>60</v>
      </c>
      <c r="L133" s="97" t="s">
        <v>153</v>
      </c>
      <c r="S133" s="62"/>
      <c r="T133" s="62"/>
      <c r="U133" s="62"/>
      <c r="V133" s="62"/>
      <c r="W133" s="62"/>
      <c r="X133" s="62"/>
      <c r="Y133" s="62"/>
    </row>
    <row r="134" spans="1:25" x14ac:dyDescent="0.25">
      <c r="A134" s="11" t="s">
        <v>5</v>
      </c>
      <c r="B134" s="49"/>
      <c r="C134" s="49"/>
      <c r="D134" s="49"/>
      <c r="E134" s="90" t="str">
        <f t="shared" ref="E134:K134" si="27">E13</f>
        <v/>
      </c>
      <c r="F134" s="90" t="str">
        <f t="shared" si="27"/>
        <v/>
      </c>
      <c r="G134" s="104" t="str">
        <f t="shared" si="27"/>
        <v/>
      </c>
      <c r="H134" s="91" t="str">
        <f t="shared" si="27"/>
        <v/>
      </c>
      <c r="I134" s="90" t="str">
        <f t="shared" si="27"/>
        <v/>
      </c>
      <c r="J134" s="90" t="str">
        <f t="shared" si="27"/>
        <v/>
      </c>
      <c r="K134" s="90" t="str">
        <f t="shared" si="27"/>
        <v/>
      </c>
      <c r="L134" s="92" t="str">
        <f t="shared" ref="L134" si="28">L13</f>
        <v/>
      </c>
      <c r="R134" s="62"/>
      <c r="S134" s="62"/>
      <c r="T134" s="62"/>
      <c r="U134" s="62"/>
      <c r="V134" s="62"/>
      <c r="W134" s="62"/>
    </row>
    <row r="135" spans="1:25" x14ac:dyDescent="0.25">
      <c r="A135" s="11"/>
      <c r="B135" s="49"/>
      <c r="C135" s="49"/>
      <c r="D135" s="49"/>
      <c r="E135" s="63" t="s">
        <v>68</v>
      </c>
      <c r="F135" s="63" t="s">
        <v>68</v>
      </c>
      <c r="G135" s="99" t="s">
        <v>68</v>
      </c>
      <c r="H135" s="67" t="s">
        <v>68</v>
      </c>
      <c r="I135" s="63" t="s">
        <v>68</v>
      </c>
      <c r="J135" s="63" t="s">
        <v>68</v>
      </c>
      <c r="K135" s="63" t="s">
        <v>68</v>
      </c>
      <c r="L135" s="68" t="s">
        <v>68</v>
      </c>
      <c r="R135" s="62"/>
      <c r="S135" s="62"/>
      <c r="T135" s="62"/>
      <c r="U135" s="62"/>
      <c r="V135" s="62"/>
      <c r="W135" s="62"/>
    </row>
    <row r="136" spans="1:25" x14ac:dyDescent="0.25">
      <c r="A136" s="11"/>
      <c r="B136" s="49"/>
      <c r="C136" s="49"/>
      <c r="D136" s="49"/>
      <c r="E136" s="62"/>
      <c r="F136" s="62"/>
      <c r="G136" s="100"/>
      <c r="H136" s="64"/>
      <c r="I136" s="62"/>
      <c r="J136" s="62"/>
      <c r="K136" s="62"/>
      <c r="L136" s="65"/>
      <c r="S136" s="62"/>
      <c r="T136" s="62"/>
      <c r="U136" s="62"/>
      <c r="V136" s="62"/>
      <c r="W136" s="62"/>
      <c r="X136" s="62"/>
      <c r="Y136" s="62"/>
    </row>
    <row r="137" spans="1:25" x14ac:dyDescent="0.25">
      <c r="A137" s="11" t="s">
        <v>151</v>
      </c>
      <c r="B137" s="49"/>
      <c r="C137" s="49"/>
      <c r="D137" s="49"/>
      <c r="E137" s="45">
        <v>0</v>
      </c>
      <c r="F137" s="45">
        <v>0</v>
      </c>
      <c r="G137" s="101">
        <v>0</v>
      </c>
      <c r="H137" s="1">
        <v>0</v>
      </c>
      <c r="I137" s="45">
        <v>0</v>
      </c>
      <c r="J137" s="45">
        <v>0</v>
      </c>
      <c r="K137" s="45">
        <v>0</v>
      </c>
      <c r="L137" s="46">
        <v>0</v>
      </c>
      <c r="M137" s="54">
        <v>4</v>
      </c>
      <c r="N137" s="54">
        <v>1</v>
      </c>
      <c r="O137" s="54">
        <v>0</v>
      </c>
      <c r="P137" s="54">
        <v>0</v>
      </c>
      <c r="S137" s="62"/>
      <c r="T137" s="62"/>
      <c r="U137" s="62"/>
      <c r="V137" s="62"/>
      <c r="W137" s="62"/>
      <c r="X137" s="62"/>
      <c r="Y137" s="62"/>
    </row>
    <row r="138" spans="1:25" x14ac:dyDescent="0.25">
      <c r="A138" s="179" t="s">
        <v>29</v>
      </c>
      <c r="B138" s="180"/>
      <c r="C138" s="180"/>
      <c r="D138" s="180"/>
      <c r="E138" s="45">
        <v>0</v>
      </c>
      <c r="F138" s="45">
        <v>0</v>
      </c>
      <c r="G138" s="101">
        <v>0</v>
      </c>
      <c r="H138" s="1">
        <v>0</v>
      </c>
      <c r="I138" s="45">
        <v>0</v>
      </c>
      <c r="J138" s="45">
        <v>0</v>
      </c>
      <c r="K138" s="45">
        <v>0</v>
      </c>
      <c r="L138" s="46">
        <v>0</v>
      </c>
      <c r="M138" s="54">
        <v>4</v>
      </c>
      <c r="N138" s="54">
        <v>2</v>
      </c>
      <c r="O138" s="54">
        <v>0</v>
      </c>
      <c r="P138" s="54">
        <v>0</v>
      </c>
      <c r="S138" s="62"/>
      <c r="T138" s="62"/>
      <c r="U138" s="62"/>
      <c r="V138" s="62"/>
      <c r="W138" s="62"/>
      <c r="X138" s="62"/>
      <c r="Y138" s="62"/>
    </row>
    <row r="139" spans="1:25" x14ac:dyDescent="0.25">
      <c r="A139" s="11" t="s">
        <v>30</v>
      </c>
      <c r="B139" s="49"/>
      <c r="C139" s="49"/>
      <c r="D139" s="49"/>
      <c r="E139" s="45">
        <v>0</v>
      </c>
      <c r="F139" s="45">
        <v>0</v>
      </c>
      <c r="G139" s="101">
        <v>0</v>
      </c>
      <c r="H139" s="1">
        <v>0</v>
      </c>
      <c r="I139" s="45">
        <v>0</v>
      </c>
      <c r="J139" s="45">
        <v>0</v>
      </c>
      <c r="K139" s="45">
        <v>0</v>
      </c>
      <c r="L139" s="46">
        <v>0</v>
      </c>
      <c r="M139" s="54">
        <v>4</v>
      </c>
      <c r="N139" s="54">
        <v>3</v>
      </c>
      <c r="O139" s="54">
        <v>0</v>
      </c>
      <c r="P139" s="54">
        <v>0</v>
      </c>
      <c r="S139" s="62"/>
      <c r="T139" s="62"/>
      <c r="U139" s="62"/>
      <c r="V139" s="62"/>
      <c r="W139" s="62"/>
      <c r="X139" s="62"/>
      <c r="Y139" s="62"/>
    </row>
    <row r="140" spans="1:25" x14ac:dyDescent="0.25">
      <c r="A140" s="179" t="s">
        <v>33</v>
      </c>
      <c r="B140" s="180"/>
      <c r="C140" s="180"/>
      <c r="D140" s="180"/>
      <c r="E140" s="45">
        <v>0</v>
      </c>
      <c r="F140" s="45">
        <v>0</v>
      </c>
      <c r="G140" s="101">
        <v>0</v>
      </c>
      <c r="H140" s="1">
        <v>0</v>
      </c>
      <c r="I140" s="45">
        <v>0</v>
      </c>
      <c r="J140" s="45">
        <v>0</v>
      </c>
      <c r="K140" s="45">
        <v>0</v>
      </c>
      <c r="L140" s="46">
        <v>0</v>
      </c>
      <c r="M140" s="54">
        <v>4</v>
      </c>
      <c r="N140" s="54">
        <v>4</v>
      </c>
      <c r="O140" s="54">
        <v>0</v>
      </c>
      <c r="P140" s="54">
        <v>0</v>
      </c>
      <c r="S140" s="62"/>
      <c r="T140" s="62"/>
      <c r="U140" s="62"/>
      <c r="V140" s="62"/>
      <c r="W140" s="62"/>
      <c r="X140" s="62"/>
      <c r="Y140" s="62"/>
    </row>
    <row r="141" spans="1:25" ht="15" customHeight="1" x14ac:dyDescent="0.25">
      <c r="A141" s="11" t="s">
        <v>31</v>
      </c>
      <c r="B141" s="49"/>
      <c r="C141" s="49"/>
      <c r="D141" s="49"/>
      <c r="E141" s="45">
        <v>0</v>
      </c>
      <c r="F141" s="45">
        <v>0</v>
      </c>
      <c r="G141" s="101">
        <v>0</v>
      </c>
      <c r="H141" s="1">
        <v>0</v>
      </c>
      <c r="I141" s="45">
        <v>0</v>
      </c>
      <c r="J141" s="45">
        <v>0</v>
      </c>
      <c r="K141" s="45">
        <v>0</v>
      </c>
      <c r="L141" s="46">
        <v>0</v>
      </c>
      <c r="M141" s="54">
        <v>4</v>
      </c>
      <c r="N141" s="54">
        <v>5</v>
      </c>
      <c r="O141" s="54">
        <v>0</v>
      </c>
      <c r="P141" s="54">
        <v>0</v>
      </c>
      <c r="S141" s="62"/>
      <c r="T141" s="62"/>
      <c r="U141" s="62"/>
      <c r="V141" s="62"/>
      <c r="W141" s="62"/>
      <c r="X141" s="62"/>
      <c r="Y141" s="62"/>
    </row>
    <row r="142" spans="1:25" ht="30.75" customHeight="1" x14ac:dyDescent="0.25">
      <c r="A142" s="11" t="s">
        <v>32</v>
      </c>
      <c r="B142" s="49"/>
      <c r="C142" s="49"/>
      <c r="D142" s="49"/>
      <c r="E142" s="45">
        <v>0</v>
      </c>
      <c r="F142" s="45">
        <v>0</v>
      </c>
      <c r="G142" s="101">
        <v>0</v>
      </c>
      <c r="H142" s="1">
        <v>0</v>
      </c>
      <c r="I142" s="45">
        <v>0</v>
      </c>
      <c r="J142" s="45">
        <v>0</v>
      </c>
      <c r="K142" s="45">
        <v>0</v>
      </c>
      <c r="L142" s="46">
        <v>0</v>
      </c>
      <c r="M142" s="54">
        <v>4</v>
      </c>
      <c r="N142" s="54">
        <v>6</v>
      </c>
      <c r="O142" s="54">
        <v>0</v>
      </c>
      <c r="P142" s="54">
        <v>0</v>
      </c>
      <c r="S142" s="62"/>
      <c r="T142" s="62"/>
      <c r="U142" s="62"/>
      <c r="V142" s="62"/>
      <c r="W142" s="62"/>
      <c r="X142" s="62"/>
      <c r="Y142" s="62"/>
    </row>
    <row r="143" spans="1:25" x14ac:dyDescent="0.25">
      <c r="A143" s="11" t="s">
        <v>67</v>
      </c>
      <c r="B143" s="49"/>
      <c r="C143" s="49"/>
      <c r="D143" s="49"/>
      <c r="E143" s="45">
        <v>0</v>
      </c>
      <c r="F143" s="45">
        <v>0</v>
      </c>
      <c r="G143" s="105">
        <v>0</v>
      </c>
      <c r="H143" s="1">
        <v>0</v>
      </c>
      <c r="I143" s="45">
        <v>0</v>
      </c>
      <c r="J143" s="45">
        <v>0</v>
      </c>
      <c r="K143" s="47">
        <v>0</v>
      </c>
      <c r="L143" s="46">
        <v>0</v>
      </c>
      <c r="M143" s="54">
        <v>4</v>
      </c>
      <c r="N143" s="54">
        <v>7</v>
      </c>
      <c r="O143" s="54">
        <v>0</v>
      </c>
      <c r="P143" s="54">
        <v>0</v>
      </c>
      <c r="S143" s="62"/>
      <c r="T143" s="62"/>
      <c r="U143" s="62"/>
      <c r="V143" s="62"/>
      <c r="W143" s="62"/>
      <c r="X143" s="62"/>
      <c r="Y143" s="62"/>
    </row>
    <row r="144" spans="1:25" ht="30.75" customHeight="1" x14ac:dyDescent="0.25">
      <c r="A144" s="15" t="s">
        <v>66</v>
      </c>
      <c r="B144" s="16"/>
      <c r="C144" s="16"/>
      <c r="D144" s="16"/>
      <c r="E144" s="76">
        <f t="shared" ref="E144:K144" si="29">SUM(E137:E143)</f>
        <v>0</v>
      </c>
      <c r="F144" s="76">
        <f t="shared" si="29"/>
        <v>0</v>
      </c>
      <c r="G144" s="103">
        <f>SUM(G137:G143)</f>
        <v>0</v>
      </c>
      <c r="H144" s="77">
        <f t="shared" si="29"/>
        <v>0</v>
      </c>
      <c r="I144" s="17">
        <f t="shared" si="29"/>
        <v>0</v>
      </c>
      <c r="J144" s="17">
        <f t="shared" si="29"/>
        <v>0</v>
      </c>
      <c r="K144" s="17">
        <f t="shared" si="29"/>
        <v>0</v>
      </c>
      <c r="L144" s="78">
        <f t="shared" ref="L144" si="30">SUM(L137:L143)</f>
        <v>0</v>
      </c>
      <c r="M144" s="54">
        <v>4</v>
      </c>
      <c r="N144" s="54">
        <v>8</v>
      </c>
      <c r="O144" s="54">
        <v>0</v>
      </c>
      <c r="P144" s="54">
        <v>0</v>
      </c>
      <c r="S144" s="62"/>
      <c r="T144" s="62"/>
      <c r="U144" s="62"/>
      <c r="V144" s="62"/>
      <c r="W144" s="62"/>
      <c r="X144" s="62"/>
      <c r="Y144" s="62"/>
    </row>
    <row r="145" spans="8:27" x14ac:dyDescent="0.25">
      <c r="H145" s="81"/>
      <c r="I145" s="81"/>
      <c r="U145" s="62"/>
      <c r="V145" s="62"/>
      <c r="W145" s="62"/>
      <c r="X145" s="62"/>
      <c r="Y145" s="62"/>
      <c r="Z145" s="62"/>
      <c r="AA145" s="62"/>
    </row>
    <row r="146" spans="8:27" x14ac:dyDescent="0.25">
      <c r="U146" s="62"/>
      <c r="V146" s="62"/>
      <c r="W146" s="62"/>
      <c r="X146" s="62"/>
      <c r="Y146" s="62"/>
      <c r="Z146" s="62"/>
      <c r="AA146" s="62"/>
    </row>
    <row r="147" spans="8:27" x14ac:dyDescent="0.25">
      <c r="U147" s="62"/>
      <c r="V147" s="62"/>
      <c r="W147" s="62"/>
      <c r="X147" s="62"/>
      <c r="Y147" s="62"/>
      <c r="Z147" s="62"/>
      <c r="AA147" s="62"/>
    </row>
    <row r="148" spans="8:27" x14ac:dyDescent="0.25">
      <c r="U148" s="62"/>
      <c r="V148" s="62"/>
      <c r="W148" s="62"/>
      <c r="X148" s="62"/>
      <c r="Y148" s="62"/>
      <c r="Z148" s="62"/>
      <c r="AA148" s="62"/>
    </row>
    <row r="149" spans="8:27" x14ac:dyDescent="0.25">
      <c r="U149" s="62"/>
      <c r="V149" s="62"/>
      <c r="W149" s="62"/>
      <c r="X149" s="62"/>
      <c r="Y149" s="62"/>
      <c r="Z149" s="62"/>
      <c r="AA149" s="62"/>
    </row>
    <row r="150" spans="8:27" x14ac:dyDescent="0.25">
      <c r="U150" s="62"/>
      <c r="V150" s="62"/>
      <c r="W150" s="62"/>
      <c r="X150" s="62"/>
      <c r="Y150" s="62"/>
      <c r="Z150" s="62"/>
      <c r="AA150" s="62"/>
    </row>
  </sheetData>
  <sheetProtection algorithmName="SHA-512" hashValue="xbWYHZKCuLxXTwm63/L1hwJcAwp6SfMVyi69s4KhzeRPmiG0HvwNOIbzVSAOwH9kUNceLlUOoTqIBFkjcM5JnA==" saltValue="1zi++CC4clUVtRBxOi5jsw==" spinCount="100000" sheet="1" objects="1" scenarios="1" formatCells="0" formatColumns="0" formatRows="0" insertColumns="0" insertRows="0" insertHyperlinks="0" deleteColumns="0" deleteRows="0" sort="0" autoFilter="0" pivotTables="0"/>
  <dataConsolidate/>
  <mergeCells count="14">
    <mergeCell ref="A140:D140"/>
    <mergeCell ref="H11:K11"/>
    <mergeCell ref="H39:K39"/>
    <mergeCell ref="H77:K77"/>
    <mergeCell ref="H132:K132"/>
    <mergeCell ref="E11:G11"/>
    <mergeCell ref="E39:G39"/>
    <mergeCell ref="E77:G77"/>
    <mergeCell ref="E132:G132"/>
    <mergeCell ref="Q6:Q7"/>
    <mergeCell ref="A8:D8"/>
    <mergeCell ref="A138:D138"/>
    <mergeCell ref="V8:W8"/>
    <mergeCell ref="A7:K7"/>
  </mergeCells>
  <conditionalFormatting sqref="A6">
    <cfRule type="expression" dxfId="84" priority="112">
      <formula>AND(val_failed=0,val_warning&lt;&gt;0)</formula>
    </cfRule>
    <cfRule type="expression" dxfId="83" priority="353">
      <formula>val_failed&lt;&gt;0</formula>
    </cfRule>
    <cfRule type="expression" dxfId="82" priority="354">
      <formula>AND(val_failed=0,val_warning=0)</formula>
    </cfRule>
  </conditionalFormatting>
  <conditionalFormatting sqref="E8">
    <cfRule type="cellIs" dxfId="81" priority="350" operator="equal">
      <formula>""</formula>
    </cfRule>
  </conditionalFormatting>
  <conditionalFormatting sqref="H73:K73">
    <cfRule type="cellIs" dxfId="80" priority="349" operator="greaterThan">
      <formula>0</formula>
    </cfRule>
  </conditionalFormatting>
  <conditionalFormatting sqref="H82:K83">
    <cfRule type="expression" dxfId="79" priority="348">
      <formula>H$82&gt;H$83</formula>
    </cfRule>
  </conditionalFormatting>
  <conditionalFormatting sqref="AR17:AR19">
    <cfRule type="expression" dxfId="78" priority="11">
      <formula>OR(ABS(#REF!)&gt;$R$6,AND($G17=0,#REF!&lt;&gt;0),AND($G17&lt;&gt;0,#REF!=0))</formula>
    </cfRule>
  </conditionalFormatting>
  <conditionalFormatting sqref="AS17:AS19">
    <cfRule type="expression" dxfId="77" priority="10">
      <formula>OR(ABS(#REF!)&gt;$R$6,AND($G17=0,#REF!&lt;&gt;0),AND($G17&lt;&gt;0,#REF!=0))</formula>
    </cfRule>
  </conditionalFormatting>
  <conditionalFormatting sqref="A21:D24">
    <cfRule type="expression" dxfId="76" priority="9">
      <formula>UPPER(teachOutOnly)="YES"</formula>
    </cfRule>
  </conditionalFormatting>
  <conditionalFormatting sqref="L73">
    <cfRule type="cellIs" dxfId="75" priority="4" operator="greaterThan">
      <formula>0</formula>
    </cfRule>
  </conditionalFormatting>
  <conditionalFormatting sqref="L82:L83">
    <cfRule type="expression" dxfId="74" priority="3">
      <formula>L$82&gt;L$83</formula>
    </cfRule>
  </conditionalFormatting>
  <conditionalFormatting sqref="L11:L35 L39:L73 L77:L129 L132:L144">
    <cfRule type="expression" dxfId="73" priority="2">
      <formula>$O$10&lt;1</formula>
    </cfRule>
  </conditionalFormatting>
  <dataValidations xWindow="503" yWindow="831" count="21">
    <dataValidation type="decimal" operator="notEqual" allowBlank="1" showInputMessage="1" showErrorMessage="1" sqref="E30:L30 E35:L35">
      <formula1>9.99999999999999E+32</formula1>
    </dataValidation>
    <dataValidation type="date" allowBlank="1" showInputMessage="1" showErrorMessage="1" errorTitle="Error" error="Please enter a date between 1st July 2016 and 1st March 2019 in dd/mm/yyyy format." sqref="E8">
      <formula1>42552</formula1>
      <formula2>43525</formula2>
    </dataValidation>
    <dataValidation type="whole" operator="notEqual" allowBlank="1" showInputMessage="1" showErrorMessage="1" errorTitle="Error" error="Please round to the nearest thousand pounds." sqref="E50:L50 E71:L71 E144:L144 E112:L112 E104:L104 E106:L106 E116:L116 E121:L121 E129:L129 E127:L127 E85:L85 E95:L95 E59:L59 E61:L61">
      <formula1>9.99999999999999E+33</formula1>
    </dataValidation>
    <dataValidation type="whole" operator="notEqual" allowBlank="1" showInputMessage="1" showErrorMessage="1" errorTitle="Error" error="Please round to the nearest pound." sqref="H82:L84 G63 G44:L49">
      <formula1>9.99999999999999E+33</formula1>
    </dataValidation>
    <dataValidation type="whole" operator="lessThanOrEqual" allowBlank="1" showInputMessage="1" showErrorMessage="1" errorTitle="Error" error="This must be entered as a negative number and rounded to the nearest pound." sqref="G73:L73">
      <formula1>0</formula1>
    </dataValidation>
    <dataValidation type="whole" operator="notEqual" allowBlank="1" showInputMessage="1" showErrorMessage="1" errorTitle="Error" error="Please a numerical value rounded to the nearest  pound." sqref="H137:L143">
      <formula1>9.99999999999999E+33</formula1>
    </dataValidation>
    <dataValidation operator="lessThanOrEqual" allowBlank="1" showInputMessage="1" showErrorMessage="1" errorTitle="Error" error="This must be entered as a negative number and rounded to the nearest pound." sqref="J74:L74"/>
    <dataValidation type="decimal" operator="notEqual" allowBlank="1" showInputMessage="1" showErrorMessage="1" errorTitle="Numerical values only" error="Please enter a numerical value into the cell." promptTitle="Reminder" prompt="Please ensure you have entered the date of the most recent financial year end in cell E8 before completing the tables." sqref="H17:L17">
      <formula1>9.99999999999999E+32</formula1>
    </dataValidation>
    <dataValidation type="whole" operator="notEqual" allowBlank="1" showErrorMessage="1" errorTitle="Error" error="Please enter a numerical value rounded to the nearest pound." promptTitle="Warning" prompt="This cell is prepopulated. Please only manually enter a value into this cell if you wish to override the data. Once overwritten, the data will be lost." sqref="E137:F143 E82:F84 E98:F103 E109:F111 E114:F114 E119:F120 E124:F126">
      <formula1>9.99999999999999E+32</formula1>
    </dataValidation>
    <dataValidation type="decimal" operator="greaterThanOrEqual" allowBlank="1" showInputMessage="1" showErrorMessage="1" errorTitle="Error" error="Please enter the FTE as a decimal." sqref="G33:L34">
      <formula1>0</formula1>
    </dataValidation>
    <dataValidation type="decimal" operator="greaterThanOrEqual" allowBlank="1" showErrorMessage="1" errorTitle="Error" error="Please enter the FTE as a decimal." promptTitle="Warning" prompt="This cell is prepopulated. Please only manually enter a value into this cell if you wish to override the data. Once overwritten, the data will be lost." sqref="E33:F34">
      <formula1>0</formula1>
    </dataValidation>
    <dataValidation type="whole" operator="notEqual" allowBlank="1" showInputMessage="1" showErrorMessage="1" errorTitle="Error" error="Please enter a numerical value rounded to the nearest pound." sqref="G53:G58 G65 G140:G143 G67:L67 G69:L69 G87:L87 G90:L94 G98:L103 G109:L111 G114:L114 G119:L120 G124:L126 H63:L63">
      <formula1>9.99999999999999E+33</formula1>
    </dataValidation>
    <dataValidation type="whole" operator="notEqual" allowBlank="1" showInputMessage="1" showErrorMessage="1" errorTitle="Error" error="Please enter a numerical value  rounded to the nearest pound." sqref="H65:L65 G82:G84 H53:L58">
      <formula1>9.99999999999999E+33</formula1>
    </dataValidation>
    <dataValidation type="whole" operator="notEqual" allowBlank="1" showInputMessage="1" showErrorMessage="1" errorTitle="Error" error="Please enter a numerical value rounded to the nearest  pound." sqref="G137:G138">
      <formula1>9.99999999999999E+33</formula1>
    </dataValidation>
    <dataValidation type="whole" operator="notEqual" allowBlank="1" showInputMessage="1" showErrorMessage="1" errorTitle="Error" error="Please a numerical value  rounded to the nearest pound." sqref="G139">
      <formula1>9.99999999999999E+33</formula1>
    </dataValidation>
    <dataValidation type="whole" operator="lessThanOrEqual" allowBlank="1" showErrorMessage="1" errorTitle="Numerical values only" error="This must be entered as a negative number and rounded to the nearest pound." promptTitle="Warning" prompt="This cell is prepopulated. Please only manually enter a value into this cell if you wish to override the data. Once overwritten, the data will be lost." sqref="E73:F73">
      <formula1>0</formula1>
    </dataValidation>
    <dataValidation type="decimal" operator="greaterThanOrEqual" allowBlank="1" showInputMessage="1" showErrorMessage="1" errorTitle="Error" error="Please enter an FTE as a decimal." promptTitle="Reminder" prompt="Please ensure you have entered the date of the most recent financial year end in cell E8 before completing the tables." sqref="E17:G17">
      <formula1>0</formula1>
    </dataValidation>
    <dataValidation type="decimal" allowBlank="1" showInputMessage="1" showErrorMessage="1" sqref="E18:L29">
      <formula1>0</formula1>
      <formula2>88888888888888800</formula2>
    </dataValidation>
    <dataValidation type="whole" operator="notEqual" allowBlank="1" showErrorMessage="1" errorTitle="Numerical values only" error="Please enter a numerical value rounded to the nearest pound." promptTitle="Warning" prompt="This cell is prepopulated. Please only manually enter a value into this cell if you wish to override the data. Once overwritten, the data will be lost." sqref="E44:F49 E53:F58">
      <formula1>9.99999999999999E+32</formula1>
    </dataValidation>
    <dataValidation allowBlank="1" showErrorMessage="1" sqref="E63:F69"/>
    <dataValidation allowBlank="1" showInputMessage="1" showErrorMessage="1" promptTitle="Warning" prompt="This cell is automatically completed when you complete cell E8. Please only manually enter a date into this cell if you wish to override this automatic function." sqref="E13:L13"/>
  </dataValidations>
  <pageMargins left="0.19685039370078741" right="0.19685039370078741" top="0.19685039370078741" bottom="0.19685039370078741" header="0.31496062992125984" footer="0.31496062992125984"/>
  <pageSetup paperSize="9" scale="55" orientation="landscape" r:id="rId1"/>
  <rowBreaks count="3" manualBreakCount="3">
    <brk id="37" max="12" man="1"/>
    <brk id="76" max="12" man="1"/>
    <brk id="130" max="12" man="1"/>
  </rowBreaks>
  <colBreaks count="1" manualBreakCount="1">
    <brk id="14" max="1048575" man="1"/>
  </colBreaks>
  <ignoredErrors>
    <ignoredError sqref="E76 H36:I36 K85 G38 G75:G76 E79:F81 E42:F43 E75:F75 G37 E60:F62 E35:F38 E31:F32 E30:F30 E50:F52 E85:F86 E95:F97 F41" unlockedFormula="1"/>
    <ignoredError sqref="E134:F134 E112:F113 E104:F108 E115:F118 E121:F123 E128:F129 E144:F144 E130:F131 G130:G131 E135:F136 F12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G86"/>
  <sheetViews>
    <sheetView zoomScaleNormal="100" workbookViewId="0"/>
  </sheetViews>
  <sheetFormatPr defaultRowHeight="15" x14ac:dyDescent="0.25"/>
  <cols>
    <col min="1" max="1" width="18.42578125" style="8" customWidth="1"/>
    <col min="2" max="2" width="74.140625" style="8" customWidth="1"/>
    <col min="3" max="3" width="21.140625" style="8" customWidth="1"/>
    <col min="4" max="4" width="9.140625" style="8" hidden="1" customWidth="1"/>
    <col min="5" max="12" width="2.140625" style="8" hidden="1" customWidth="1"/>
    <col min="13" max="13" width="3.85546875" style="8" hidden="1" customWidth="1"/>
    <col min="14" max="18" width="3.5703125" style="8" hidden="1" customWidth="1"/>
    <col min="19" max="20" width="9.140625" style="8" hidden="1" customWidth="1"/>
    <col min="21" max="21" width="7.7109375" style="8" hidden="1" customWidth="1"/>
    <col min="22" max="30" width="9.140625" style="8" hidden="1" customWidth="1"/>
    <col min="31" max="38" width="9.140625" style="8" customWidth="1"/>
    <col min="39" max="16384" width="9.140625" style="8"/>
  </cols>
  <sheetData>
    <row r="1" spans="1:33" ht="21" x14ac:dyDescent="0.35">
      <c r="A1" s="93" t="s">
        <v>140</v>
      </c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</row>
    <row r="2" spans="1:33" ht="18.75" x14ac:dyDescent="0.3">
      <c r="A2" s="2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</row>
    <row r="3" spans="1:33" hidden="1" x14ac:dyDescent="0.25"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</row>
    <row r="4" spans="1:33" ht="15.75" x14ac:dyDescent="0.25">
      <c r="A4" s="22" t="str">
        <f>FinTab!A3</f>
        <v>Provider: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</row>
    <row r="5" spans="1:33" ht="15.75" x14ac:dyDescent="0.25">
      <c r="A5" s="22" t="str">
        <f>FinTab!A4</f>
        <v>UKPRN: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</row>
    <row r="6" spans="1:33" x14ac:dyDescent="0.25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</row>
    <row r="7" spans="1:33" ht="15.75" x14ac:dyDescent="0.25">
      <c r="A7" s="22" t="str">
        <f>IF(AND(val_failed=0,val_warning=0),"Your workbook has passed validation.",IF(val_failed&lt;&gt;0,IF(val_warning&lt;&gt;0,"Your workbook has failed "&amp;val_failed&amp;" validation check(s) and "&amp;val_warning&amp;" validation warning(s). Please see details below and amend where necessary.",CONCATENATE("Your workbook has failed ",val_failed," validation check(s). Please see details below and amend where necessary.")),"Your workbook has "&amp;val_warning&amp;" validation warning(s). Please see details below and amend where necessary."))</f>
        <v>Your workbook has failed 7 validation check(s) and 1 validation warning(s). Please see details below and amend where necessary.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spans="1:33" ht="15.75" x14ac:dyDescent="0.25">
      <c r="A8" s="5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50"/>
      <c r="S8" s="150"/>
      <c r="T8" s="150"/>
      <c r="U8" s="151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</row>
    <row r="9" spans="1:33" hidden="1" x14ac:dyDescent="0.25">
      <c r="A9" s="12" t="s">
        <v>38</v>
      </c>
      <c r="B9" s="12"/>
      <c r="C9" s="12" t="s">
        <v>111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50"/>
      <c r="S9" s="150"/>
      <c r="T9" s="150"/>
      <c r="U9" s="152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</row>
    <row r="10" spans="1:33" x14ac:dyDescent="0.25">
      <c r="A10" s="23" t="s">
        <v>39</v>
      </c>
      <c r="B10" s="10"/>
      <c r="C10" s="2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50"/>
      <c r="S10" s="150"/>
      <c r="T10" s="150" t="s">
        <v>41</v>
      </c>
      <c r="U10" s="150">
        <f>SUM(U13:U68)</f>
        <v>7</v>
      </c>
      <c r="V10" s="150" t="s">
        <v>42</v>
      </c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</row>
    <row r="11" spans="1:33" x14ac:dyDescent="0.25">
      <c r="A11" s="11"/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50"/>
      <c r="S11" s="150"/>
      <c r="T11" s="150"/>
      <c r="U11" s="150">
        <f>SUM(V13:V68)</f>
        <v>1</v>
      </c>
      <c r="V11" s="150" t="s">
        <v>112</v>
      </c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</row>
    <row r="12" spans="1:33" x14ac:dyDescent="0.25">
      <c r="A12" s="11" t="s">
        <v>119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50"/>
      <c r="S12" s="150"/>
      <c r="T12" s="150"/>
      <c r="U12" s="150"/>
      <c r="V12" s="150"/>
      <c r="W12" s="150"/>
      <c r="X12" s="150"/>
      <c r="Y12" s="150"/>
      <c r="Z12" s="150"/>
      <c r="AA12" s="150" t="s">
        <v>114</v>
      </c>
      <c r="AB12" s="150"/>
      <c r="AC12" s="150"/>
      <c r="AD12" s="150"/>
      <c r="AE12" s="150"/>
      <c r="AF12" s="150"/>
      <c r="AG12" s="150"/>
    </row>
    <row r="13" spans="1:33" x14ac:dyDescent="0.25">
      <c r="A13" s="25" t="str">
        <f>IF(ISBLANK(FinTab!E8),"Validation failed", "Validation passed")</f>
        <v>Validation failed</v>
      </c>
      <c r="B13" s="26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50"/>
      <c r="S13" s="150"/>
      <c r="T13" s="150">
        <v>1</v>
      </c>
      <c r="U13" s="150">
        <f>IF(A13="Validation failed",1,IF(A13="Validation warning","a",0))</f>
        <v>1</v>
      </c>
      <c r="V13" s="150">
        <f>IF(U13="a",1,0)</f>
        <v>0</v>
      </c>
      <c r="W13" s="150"/>
      <c r="X13" s="150"/>
      <c r="Y13" s="150"/>
      <c r="Z13" s="150"/>
      <c r="AA13" s="153">
        <f t="shared" ref="AA13:AA44" si="0">IFERROR(INDEX($T$13:$T$68,MATCH(ROW()-ROW($T$12),$T$13:$T$68,0)),"")</f>
        <v>1</v>
      </c>
      <c r="AB13" s="150"/>
      <c r="AC13" s="150"/>
      <c r="AD13" s="150"/>
      <c r="AE13" s="150"/>
      <c r="AF13" s="150"/>
      <c r="AG13" s="150"/>
    </row>
    <row r="14" spans="1:33" x14ac:dyDescent="0.25">
      <c r="A14" s="11"/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50"/>
      <c r="S14" s="150"/>
      <c r="T14" s="150"/>
      <c r="U14" s="150"/>
      <c r="V14" s="150"/>
      <c r="W14" s="150"/>
      <c r="X14" s="150"/>
      <c r="Y14" s="150"/>
      <c r="Z14" s="150"/>
      <c r="AA14" s="153">
        <f t="shared" si="0"/>
        <v>2</v>
      </c>
      <c r="AB14" s="150"/>
      <c r="AC14" s="150"/>
      <c r="AD14" s="150"/>
      <c r="AE14" s="150"/>
      <c r="AF14" s="150"/>
      <c r="AG14" s="150"/>
    </row>
    <row r="15" spans="1:33" x14ac:dyDescent="0.25">
      <c r="A15" s="11" t="s">
        <v>120</v>
      </c>
      <c r="B15" s="9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50"/>
      <c r="S15" s="150"/>
      <c r="T15" s="150"/>
      <c r="U15" s="150"/>
      <c r="V15" s="150"/>
      <c r="W15" s="150"/>
      <c r="X15" s="150"/>
      <c r="Y15" s="150"/>
      <c r="Z15" s="150"/>
      <c r="AA15" s="153">
        <f t="shared" si="0"/>
        <v>3</v>
      </c>
      <c r="AB15" s="150"/>
      <c r="AC15" s="150"/>
      <c r="AD15" s="150"/>
      <c r="AE15" s="150"/>
      <c r="AF15" s="150"/>
      <c r="AG15" s="150"/>
    </row>
    <row r="16" spans="1:33" x14ac:dyDescent="0.25">
      <c r="A16" s="25"/>
      <c r="B16" s="26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50"/>
      <c r="S16" s="150"/>
      <c r="T16" s="150">
        <v>2</v>
      </c>
      <c r="U16" s="150">
        <f>IF(A16="Validation failed",1,IF(A16="Validation warning","a",0))</f>
        <v>0</v>
      </c>
      <c r="V16" s="150">
        <f>IF(U16="a",1,0)</f>
        <v>0</v>
      </c>
      <c r="W16" s="150"/>
      <c r="X16" s="150"/>
      <c r="Y16" s="150"/>
      <c r="Z16" s="150"/>
      <c r="AA16" s="153">
        <f t="shared" si="0"/>
        <v>4</v>
      </c>
      <c r="AB16" s="150"/>
      <c r="AC16" s="150"/>
      <c r="AD16" s="150"/>
      <c r="AE16" s="150"/>
      <c r="AF16" s="150"/>
      <c r="AG16" s="150"/>
    </row>
    <row r="17" spans="1:33" x14ac:dyDescent="0.25">
      <c r="A17" s="25"/>
      <c r="B17" s="26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50"/>
      <c r="S17" s="150"/>
      <c r="T17" s="150"/>
      <c r="U17" s="150"/>
      <c r="V17" s="150"/>
      <c r="W17" s="150"/>
      <c r="X17" s="150"/>
      <c r="Y17" s="150"/>
      <c r="Z17" s="150"/>
      <c r="AA17" s="153">
        <f t="shared" si="0"/>
        <v>5</v>
      </c>
      <c r="AB17" s="150"/>
      <c r="AC17" s="150"/>
      <c r="AD17" s="150"/>
      <c r="AE17" s="150"/>
      <c r="AF17" s="150"/>
      <c r="AG17" s="150"/>
    </row>
    <row r="18" spans="1:33" x14ac:dyDescent="0.25">
      <c r="A18" s="11" t="s">
        <v>115</v>
      </c>
      <c r="B18" s="26"/>
      <c r="C18" s="13"/>
      <c r="D18" s="12"/>
      <c r="E18" s="12"/>
      <c r="F18" s="12"/>
      <c r="G18" s="12"/>
      <c r="H18" s="12"/>
      <c r="I18" s="12"/>
      <c r="J18" s="49" t="str">
        <f>IF(C19="Confirm data in £s","Validation passed",IF(OR(FinTab!R16&lt;2000,FinTab!S16&lt;2000,FinTab!T16&lt;2000,FinTab!U16&lt;2000,FinTab!V16&lt;2000,FinTab!W16&lt;2000,FinTab!X16&lt;2000,FinTab!Y16&lt;2000),"Validation failed", "Validation passed"))</f>
        <v>Validation failed</v>
      </c>
      <c r="K18" s="12"/>
      <c r="L18" s="12"/>
      <c r="M18" s="12"/>
      <c r="N18" s="12"/>
      <c r="O18" s="12"/>
      <c r="P18" s="12"/>
      <c r="Q18" s="12"/>
      <c r="R18" s="150"/>
      <c r="S18" s="150"/>
      <c r="T18" s="150"/>
      <c r="U18" s="150"/>
      <c r="V18" s="150"/>
      <c r="W18" s="150"/>
      <c r="X18" s="150"/>
      <c r="Y18" s="150"/>
      <c r="Z18" s="150"/>
      <c r="AA18" s="153">
        <f t="shared" si="0"/>
        <v>6</v>
      </c>
      <c r="AB18" s="150"/>
      <c r="AC18" s="150"/>
      <c r="AD18" s="150"/>
      <c r="AE18" s="150"/>
      <c r="AF18" s="150"/>
      <c r="AG18" s="150"/>
    </row>
    <row r="19" spans="1:33" x14ac:dyDescent="0.25">
      <c r="A19" s="25" t="str">
        <f>IF(FinTab!$O$10&gt;0,Validation!J18,Validation!J19)</f>
        <v>Validation failed</v>
      </c>
      <c r="B19" s="28" t="s">
        <v>108</v>
      </c>
      <c r="C19" s="44"/>
      <c r="D19" s="12"/>
      <c r="E19" s="12"/>
      <c r="F19" s="12"/>
      <c r="G19" s="12"/>
      <c r="H19" s="12"/>
      <c r="I19" s="12"/>
      <c r="J19" s="49" t="str">
        <f>IF(C19="Confirm data in £s","Validation passed",IF(OR(FinTab!R16&lt;2000,FinTab!S16&lt;2000,FinTab!T16&lt;2000,FinTab!U16&lt;2000,FinTab!V16&lt;2000,FinTab!W16&lt;2000,FinTab!X16&lt;2000),"Validation failed", "Validation passed"))</f>
        <v>Validation failed</v>
      </c>
      <c r="K19" s="12"/>
      <c r="L19" s="12"/>
      <c r="M19" s="12"/>
      <c r="N19" s="12"/>
      <c r="O19" s="12"/>
      <c r="P19" s="12"/>
      <c r="Q19" s="12"/>
      <c r="R19" s="150"/>
      <c r="S19" s="150"/>
      <c r="T19" s="150">
        <v>3</v>
      </c>
      <c r="U19" s="150">
        <f>IF(A19="Validation failed",1,IF(A19="Validation warning","a",0))</f>
        <v>1</v>
      </c>
      <c r="V19" s="150">
        <f>IF(U19="a",1,0)</f>
        <v>0</v>
      </c>
      <c r="W19" s="150"/>
      <c r="X19" s="150"/>
      <c r="Y19" s="150"/>
      <c r="Z19" s="150"/>
      <c r="AA19" s="153">
        <f t="shared" si="0"/>
        <v>7</v>
      </c>
      <c r="AB19" s="150"/>
      <c r="AC19" s="150"/>
      <c r="AD19" s="150"/>
      <c r="AE19" s="150"/>
      <c r="AF19" s="150"/>
      <c r="AG19" s="150"/>
    </row>
    <row r="20" spans="1:33" x14ac:dyDescent="0.25">
      <c r="A20" s="29"/>
      <c r="B20" s="30"/>
      <c r="C20" s="3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50"/>
      <c r="S20" s="150"/>
      <c r="T20" s="150" t="str">
        <f>IF(LEFT(A20)="v",COUNT(T$13:T19)+1,"")</f>
        <v/>
      </c>
      <c r="U20" s="150"/>
      <c r="V20" s="150"/>
      <c r="W20" s="150"/>
      <c r="X20" s="150"/>
      <c r="Y20" s="150"/>
      <c r="Z20" s="150"/>
      <c r="AA20" s="153">
        <f t="shared" si="0"/>
        <v>8</v>
      </c>
      <c r="AB20" s="150"/>
      <c r="AC20" s="150"/>
      <c r="AD20" s="150"/>
      <c r="AE20" s="150"/>
      <c r="AF20" s="150"/>
      <c r="AG20" s="150"/>
    </row>
    <row r="21" spans="1:33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50"/>
      <c r="S21" s="150"/>
      <c r="T21" s="150" t="str">
        <f>IF(LEFT(A21)="v",COUNT(T$13:T20)+1,"")</f>
        <v/>
      </c>
      <c r="U21" s="150"/>
      <c r="V21" s="150"/>
      <c r="W21" s="150"/>
      <c r="X21" s="150"/>
      <c r="Y21" s="150"/>
      <c r="Z21" s="150"/>
      <c r="AA21" s="153">
        <f t="shared" si="0"/>
        <v>9</v>
      </c>
      <c r="AB21" s="150"/>
      <c r="AC21" s="150"/>
      <c r="AD21" s="150"/>
      <c r="AE21" s="150"/>
      <c r="AF21" s="150"/>
      <c r="AG21" s="150"/>
    </row>
    <row r="22" spans="1:33" x14ac:dyDescent="0.25">
      <c r="A22" s="23" t="s">
        <v>0</v>
      </c>
      <c r="B22" s="10"/>
      <c r="C22" s="2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50"/>
      <c r="S22" s="150"/>
      <c r="T22" s="150" t="str">
        <f>IF(LEFT(A22)="v",COUNT(T$13:T21)+1,"")</f>
        <v/>
      </c>
      <c r="U22" s="150"/>
      <c r="V22" s="150"/>
      <c r="W22" s="150"/>
      <c r="X22" s="150"/>
      <c r="Y22" s="150"/>
      <c r="Z22" s="150"/>
      <c r="AA22" s="153">
        <f t="shared" si="0"/>
        <v>10</v>
      </c>
      <c r="AB22" s="150"/>
      <c r="AC22" s="150"/>
      <c r="AD22" s="150"/>
      <c r="AE22" s="150"/>
      <c r="AF22" s="150"/>
      <c r="AG22" s="150"/>
    </row>
    <row r="23" spans="1:33" x14ac:dyDescent="0.25">
      <c r="A23" s="11"/>
      <c r="B23" s="12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50"/>
      <c r="S23" s="150"/>
      <c r="T23" s="150" t="str">
        <f>IF(LEFT(A23)="v",COUNT(T$13:T22)+1,"")</f>
        <v/>
      </c>
      <c r="U23" s="150"/>
      <c r="V23" s="150"/>
      <c r="W23" s="150"/>
      <c r="X23" s="150"/>
      <c r="Y23" s="150"/>
      <c r="Z23" s="150"/>
      <c r="AA23" s="153">
        <f t="shared" si="0"/>
        <v>11</v>
      </c>
      <c r="AB23" s="150"/>
      <c r="AC23" s="150"/>
      <c r="AD23" s="150"/>
      <c r="AE23" s="150"/>
      <c r="AF23" s="150"/>
      <c r="AG23" s="150"/>
    </row>
    <row r="24" spans="1:33" x14ac:dyDescent="0.25">
      <c r="A24" s="11" t="s">
        <v>116</v>
      </c>
      <c r="B24" s="12"/>
      <c r="C24" s="13"/>
      <c r="D24" s="12"/>
      <c r="E24" s="12"/>
      <c r="F24" s="12"/>
      <c r="G24" s="12"/>
      <c r="H24" s="12"/>
      <c r="I24" s="49"/>
      <c r="J24" s="25" t="str">
        <f>IF(OR(SUM(FinTab!E17:E24)=0,SUM(FinTab!F17:F24)=0,SUM(FinTab!G17:G24)=0,SUM(FinTab!H17:H24)=0,SUM(FinTab!I17:I24)=0,SUM(FinTab!J17:J24)=0,SUM(FinTab!K17:K24)=0,SUM(FinTab!L17:L24)=0,FinTab!E30=0,FinTab!F30=0,FinTab!G30=0,FinTab!H30=0,FinTab!I30=0,FinTab!J30=0,FinTab!K30=0,FinTab!L30=0),"Validation failed", "Validation passed")</f>
        <v>Validation failed</v>
      </c>
      <c r="K24" s="12"/>
      <c r="L24" s="12"/>
      <c r="M24" s="12"/>
      <c r="N24" s="12"/>
      <c r="O24" s="12"/>
      <c r="P24" s="12"/>
      <c r="Q24" s="12"/>
      <c r="R24" s="150"/>
      <c r="S24" s="150"/>
      <c r="T24" s="150" t="str">
        <f>IF(LEFT(A24)="v",COUNT(T$13:T23)+1,"")</f>
        <v/>
      </c>
      <c r="U24" s="150"/>
      <c r="V24" s="150"/>
      <c r="W24" s="150"/>
      <c r="X24" s="150"/>
      <c r="Y24" s="150"/>
      <c r="Z24" s="150"/>
      <c r="AA24" s="153">
        <f t="shared" si="0"/>
        <v>12</v>
      </c>
      <c r="AB24" s="150"/>
      <c r="AC24" s="150"/>
      <c r="AD24" s="150"/>
      <c r="AE24" s="150"/>
      <c r="AF24" s="150"/>
      <c r="AG24" s="150"/>
    </row>
    <row r="25" spans="1:33" x14ac:dyDescent="0.25">
      <c r="A25" s="25" t="str">
        <f>IF(FinTab!$O$10&gt;0,Validation!J24,Validation!J25)</f>
        <v>Validation failed</v>
      </c>
      <c r="B25" s="26"/>
      <c r="C25" s="13"/>
      <c r="D25" s="12"/>
      <c r="E25" s="12"/>
      <c r="F25" s="12"/>
      <c r="G25" s="12"/>
      <c r="H25" s="12"/>
      <c r="I25" s="49"/>
      <c r="J25" s="25" t="str">
        <f>IF(OR(SUM(FinTab!E17:E24)=0,SUM(FinTab!F17:F24)=0,SUM(FinTab!G17:G24)=0,SUM(FinTab!H17:H24)=0,SUM(FinTab!I17:I24)=0,SUM(FinTab!J17:J24)=0,SUM(FinTab!K17:K24)=0,FinTab!E30=0,FinTab!F30=0,FinTab!G30=0,FinTab!H30=0,FinTab!I30=0,FinTab!J30=0,FinTab!K30=0,),"Validation failed", "Validation passed")</f>
        <v>Validation failed</v>
      </c>
      <c r="K25" s="12"/>
      <c r="L25" s="12"/>
      <c r="M25" s="12"/>
      <c r="N25" s="12"/>
      <c r="O25" s="12"/>
      <c r="P25" s="12"/>
      <c r="Q25" s="12"/>
      <c r="R25" s="150"/>
      <c r="S25" s="150"/>
      <c r="T25" s="150">
        <v>4</v>
      </c>
      <c r="U25" s="150">
        <f>IF(A25="Validation failed",1,IF(A25="Validation warning","a",0))</f>
        <v>1</v>
      </c>
      <c r="V25" s="150">
        <f>IF(U25="a",1,0)</f>
        <v>0</v>
      </c>
      <c r="W25" s="150"/>
      <c r="X25" s="150"/>
      <c r="Y25" s="150"/>
      <c r="Z25" s="150"/>
      <c r="AA25" s="153">
        <f t="shared" si="0"/>
        <v>13</v>
      </c>
      <c r="AB25" s="150"/>
      <c r="AC25" s="150"/>
      <c r="AD25" s="150"/>
      <c r="AE25" s="150"/>
      <c r="AF25" s="150"/>
      <c r="AG25" s="150"/>
    </row>
    <row r="26" spans="1:33" x14ac:dyDescent="0.25">
      <c r="A26" s="11"/>
      <c r="B26" s="12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50"/>
      <c r="S26" s="150"/>
      <c r="T26" s="150" t="str">
        <f>IF(LEFT(A26)="v",COUNT(T$13:T25)+1,"")</f>
        <v/>
      </c>
      <c r="U26" s="150"/>
      <c r="V26" s="150"/>
      <c r="W26" s="150"/>
      <c r="X26" s="150"/>
      <c r="Y26" s="150"/>
      <c r="Z26" s="150"/>
      <c r="AA26" s="153">
        <f t="shared" si="0"/>
        <v>14</v>
      </c>
      <c r="AB26" s="150"/>
      <c r="AC26" s="150"/>
      <c r="AD26" s="150"/>
      <c r="AE26" s="150"/>
      <c r="AF26" s="150"/>
      <c r="AG26" s="150"/>
    </row>
    <row r="27" spans="1:33" x14ac:dyDescent="0.25">
      <c r="A27" s="11" t="s">
        <v>117</v>
      </c>
      <c r="B27" s="12"/>
      <c r="C27" s="13"/>
      <c r="D27" s="12"/>
      <c r="E27" s="12"/>
      <c r="F27" s="12"/>
      <c r="G27" s="12"/>
      <c r="H27" s="12"/>
      <c r="I27" s="12"/>
      <c r="J27" s="49" t="str">
        <f>IF(OR(FinTab!E35=0,FinTab!F35=0,FinTab!G35=0,FinTab!H35=0,FinTab!I35=0,FinTab!J35=0,FinTab!K35=0,FinTab!K35=0,FinTab!L35=0),"Validation failed", "Validation passed")</f>
        <v>Validation failed</v>
      </c>
      <c r="K27" s="12"/>
      <c r="L27" s="12"/>
      <c r="M27" s="12"/>
      <c r="N27" s="12"/>
      <c r="O27" s="12"/>
      <c r="P27" s="12"/>
      <c r="Q27" s="12"/>
      <c r="R27" s="150"/>
      <c r="S27" s="150"/>
      <c r="T27" s="150" t="str">
        <f>IF(LEFT(A27)="v",COUNT(T$13:T26)+1,"")</f>
        <v/>
      </c>
      <c r="U27" s="150"/>
      <c r="V27" s="150"/>
      <c r="W27" s="150"/>
      <c r="X27" s="150"/>
      <c r="Y27" s="150"/>
      <c r="Z27" s="150"/>
      <c r="AA27" s="153">
        <f t="shared" si="0"/>
        <v>15</v>
      </c>
      <c r="AB27" s="150"/>
      <c r="AC27" s="150"/>
      <c r="AD27" s="150"/>
      <c r="AE27" s="150"/>
      <c r="AF27" s="150"/>
      <c r="AG27" s="150"/>
    </row>
    <row r="28" spans="1:33" x14ac:dyDescent="0.25">
      <c r="A28" s="25" t="str">
        <f>IF(FinTab!$O$10&gt;0,Validation!J27,Validation!J28)</f>
        <v>Validation failed</v>
      </c>
      <c r="B28" s="26"/>
      <c r="C28" s="13"/>
      <c r="D28" s="12"/>
      <c r="E28" s="12"/>
      <c r="F28" s="12"/>
      <c r="G28" s="12"/>
      <c r="H28" s="12"/>
      <c r="I28" s="12"/>
      <c r="J28" s="49" t="str">
        <f>IF(OR(FinTab!E35=0,FinTab!F35=0,FinTab!G35=0,FinTab!H35=0,FinTab!I35=0,FinTab!J35=0,FinTab!K35=0,FinTab!K35=0),"Validation failed", "Validation passed")</f>
        <v>Validation failed</v>
      </c>
      <c r="K28" s="12"/>
      <c r="L28" s="12"/>
      <c r="M28" s="12"/>
      <c r="N28" s="12"/>
      <c r="O28" s="12"/>
      <c r="P28" s="12"/>
      <c r="Q28" s="12"/>
      <c r="R28" s="150"/>
      <c r="S28" s="150"/>
      <c r="T28" s="150">
        <v>5</v>
      </c>
      <c r="U28" s="150">
        <f>IF(A28="Validation failed",1,IF(A28="Validation warning","a",0))</f>
        <v>1</v>
      </c>
      <c r="V28" s="150">
        <f>IF(U28="a",1,0)</f>
        <v>0</v>
      </c>
      <c r="W28" s="150"/>
      <c r="X28" s="150"/>
      <c r="Y28" s="150"/>
      <c r="Z28" s="150"/>
      <c r="AA28" s="153" t="str">
        <f t="shared" si="0"/>
        <v/>
      </c>
      <c r="AB28" s="150"/>
      <c r="AC28" s="150"/>
      <c r="AD28" s="150"/>
      <c r="AE28" s="150"/>
      <c r="AF28" s="150"/>
      <c r="AG28" s="150"/>
    </row>
    <row r="29" spans="1:33" x14ac:dyDescent="0.25">
      <c r="A29" s="126"/>
      <c r="B29" s="16"/>
      <c r="C29" s="3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50"/>
      <c r="S29" s="150"/>
      <c r="T29" s="150" t="str">
        <f>IF(LEFT(A29)="v",COUNT(T$13:T28)+1,"")</f>
        <v/>
      </c>
      <c r="U29" s="150"/>
      <c r="V29" s="150"/>
      <c r="W29" s="150"/>
      <c r="X29" s="150"/>
      <c r="Y29" s="150"/>
      <c r="Z29" s="150"/>
      <c r="AA29" s="153" t="str">
        <f t="shared" si="0"/>
        <v/>
      </c>
      <c r="AB29" s="150"/>
      <c r="AC29" s="150"/>
      <c r="AD29" s="150"/>
      <c r="AE29" s="150"/>
      <c r="AF29" s="150"/>
      <c r="AG29" s="150"/>
    </row>
    <row r="30" spans="1:33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50"/>
      <c r="S30" s="150"/>
      <c r="T30" s="150" t="str">
        <f>IF(LEFT(A30)="v",COUNT(T$13:T29)+1,"")</f>
        <v/>
      </c>
      <c r="U30" s="150"/>
      <c r="V30" s="150"/>
      <c r="W30" s="150"/>
      <c r="X30" s="150"/>
      <c r="Y30" s="150"/>
      <c r="Z30" s="150"/>
      <c r="AA30" s="153" t="str">
        <f t="shared" si="0"/>
        <v/>
      </c>
      <c r="AB30" s="150"/>
      <c r="AC30" s="150"/>
      <c r="AD30" s="150"/>
      <c r="AE30" s="150"/>
      <c r="AF30" s="150"/>
      <c r="AG30" s="150"/>
    </row>
    <row r="31" spans="1:33" x14ac:dyDescent="0.25">
      <c r="A31" s="23" t="s">
        <v>11</v>
      </c>
      <c r="B31" s="10"/>
      <c r="C31" s="24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50"/>
      <c r="S31" s="150"/>
      <c r="T31" s="150" t="str">
        <f>IF(LEFT(A31)="v",COUNT(T$13:T30)+1,"")</f>
        <v/>
      </c>
      <c r="U31" s="150"/>
      <c r="V31" s="150"/>
      <c r="W31" s="150"/>
      <c r="X31" s="150"/>
      <c r="Y31" s="150"/>
      <c r="Z31" s="150"/>
      <c r="AA31" s="153" t="str">
        <f t="shared" si="0"/>
        <v/>
      </c>
      <c r="AB31" s="150"/>
      <c r="AC31" s="150"/>
      <c r="AD31" s="150"/>
      <c r="AE31" s="150"/>
      <c r="AF31" s="150"/>
      <c r="AG31" s="150"/>
    </row>
    <row r="32" spans="1:33" x14ac:dyDescent="0.25">
      <c r="A32" s="11"/>
      <c r="B32" s="12"/>
      <c r="C32" s="1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50"/>
      <c r="S32" s="150"/>
      <c r="T32" s="150" t="str">
        <f>IF(LEFT(A32)="v",COUNT(T$13:T31)+1,"")</f>
        <v/>
      </c>
      <c r="U32" s="150"/>
      <c r="V32" s="150"/>
      <c r="W32" s="150"/>
      <c r="X32" s="150"/>
      <c r="Y32" s="150"/>
      <c r="Z32" s="150"/>
      <c r="AA32" s="153" t="str">
        <f t="shared" si="0"/>
        <v/>
      </c>
      <c r="AB32" s="150"/>
      <c r="AC32" s="150"/>
      <c r="AD32" s="150"/>
      <c r="AE32" s="150"/>
      <c r="AF32" s="150"/>
      <c r="AG32" s="150"/>
    </row>
    <row r="33" spans="1:33" x14ac:dyDescent="0.25">
      <c r="A33" s="11" t="s">
        <v>141</v>
      </c>
      <c r="B33" s="12"/>
      <c r="C33" s="13"/>
      <c r="D33" s="12"/>
      <c r="E33" s="12"/>
      <c r="F33" s="12"/>
      <c r="G33" s="12"/>
      <c r="H33" s="12"/>
      <c r="I33" s="12"/>
      <c r="J33" s="49" t="str">
        <f>IF(OR(SUM(COUNTIF(FinTab!E44:E73,0),COUNTIF(FinTab!E44:E73,""))=30,SUM(COUNTIF(FinTab!F44:F73,0),COUNTIF(FinTab!F44:F73,""))=30,SUM(COUNTIF(FinTab!G44:G73,0),COUNTIF(FinTab!G44:G73,""))=30,SUM(COUNTIF(FinTab!H44:H73,0),COUNTIF(FinTab!H44:H73,""))=30,SUM(COUNTIF(FinTab!I44:I73,0),COUNTIF(FinTab!I44:I73,""))=30,SUM(COUNTIF(FinTab!J44:J73,0),COUNTIF(FinTab!J44:J73,""))=30,SUM(COUNTIF(FinTab!K44:K73,0),COUNTIF(FinTab!K44:K73,""))=30,SUM(COUNTIF(FinTab!L44:L73,0),COUNTIF(FinTab!L44:L73,""))=30),"Validation failed", "Validation passed")</f>
        <v>Validation failed</v>
      </c>
      <c r="K33" s="12"/>
      <c r="L33" s="12"/>
      <c r="M33" s="12"/>
      <c r="N33" s="12"/>
      <c r="O33" s="12"/>
      <c r="P33" s="12"/>
      <c r="Q33" s="12"/>
      <c r="R33" s="150"/>
      <c r="S33" s="150"/>
      <c r="T33" s="150" t="str">
        <f>IF(LEFT(A33)="v",COUNT(T$13:T32)+1,"")</f>
        <v/>
      </c>
      <c r="U33" s="150"/>
      <c r="V33" s="150"/>
      <c r="W33" s="150"/>
      <c r="X33" s="150"/>
      <c r="Y33" s="150"/>
      <c r="Z33" s="150"/>
      <c r="AA33" s="153" t="str">
        <f t="shared" si="0"/>
        <v/>
      </c>
      <c r="AB33" s="150"/>
      <c r="AC33" s="150"/>
      <c r="AD33" s="150"/>
      <c r="AE33" s="150"/>
      <c r="AF33" s="150"/>
      <c r="AG33" s="150"/>
    </row>
    <row r="34" spans="1:33" x14ac:dyDescent="0.25">
      <c r="A34" s="25" t="str">
        <f>IF(FinTab!$O$10&gt;0,Validation!J33,Validation!J34)</f>
        <v>Validation failed</v>
      </c>
      <c r="B34" s="26"/>
      <c r="C34" s="13"/>
      <c r="D34" s="12"/>
      <c r="E34" s="12"/>
      <c r="F34" s="12"/>
      <c r="G34" s="12"/>
      <c r="H34" s="12"/>
      <c r="I34" s="12"/>
      <c r="J34" s="49" t="str">
        <f>IF(OR(SUM(COUNTIF(FinTab!E44:E73,0),COUNTIF(FinTab!E44:E73,""))=30,SUM(COUNTIF(FinTab!F44:F73,0),COUNTIF(FinTab!F44:F73,""))=30,SUM(COUNTIF(FinTab!G44:G73,0),COUNTIF(FinTab!G44:G73,""))=30,SUM(COUNTIF(FinTab!H44:H73,0),COUNTIF(FinTab!H44:H73,""))=30,SUM(COUNTIF(FinTab!I44:I73,0),COUNTIF(FinTab!I44:I73,""))=30,SUM(COUNTIF(FinTab!J44:J73,0),COUNTIF(FinTab!J44:J73,""))=30,SUM(COUNTIF(FinTab!K44:K73,0),COUNTIF(FinTab!K44:K73,""))=30),"Validation failed", "Validation passed")</f>
        <v>Validation failed</v>
      </c>
      <c r="K34" s="12"/>
      <c r="L34" s="12"/>
      <c r="M34" s="12"/>
      <c r="N34" s="12"/>
      <c r="O34" s="12"/>
      <c r="P34" s="12"/>
      <c r="Q34" s="12"/>
      <c r="R34" s="150"/>
      <c r="S34" s="150"/>
      <c r="T34" s="150">
        <v>6</v>
      </c>
      <c r="U34" s="150">
        <f>IF(A34="Validation failed",1,IF(A34="Validation warning","a",0))</f>
        <v>1</v>
      </c>
      <c r="V34" s="150">
        <f>IF(U34="a",1,0)</f>
        <v>0</v>
      </c>
      <c r="W34" s="150"/>
      <c r="X34" s="150"/>
      <c r="Y34" s="150"/>
      <c r="Z34" s="150"/>
      <c r="AA34" s="153" t="str">
        <f t="shared" si="0"/>
        <v/>
      </c>
      <c r="AB34" s="150"/>
      <c r="AC34" s="150"/>
      <c r="AD34" s="150"/>
      <c r="AE34" s="150"/>
      <c r="AF34" s="150"/>
      <c r="AG34" s="150"/>
    </row>
    <row r="35" spans="1:33" x14ac:dyDescent="0.25">
      <c r="A35" s="27"/>
      <c r="B35" s="9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50"/>
      <c r="S35" s="150"/>
      <c r="T35" s="150" t="str">
        <f>IF(LEFT(A35)="v",COUNT(T$13:T34)+1,"")</f>
        <v/>
      </c>
      <c r="U35" s="150"/>
      <c r="V35" s="150"/>
      <c r="W35" s="150"/>
      <c r="X35" s="150"/>
      <c r="Y35" s="150"/>
      <c r="Z35" s="150"/>
      <c r="AA35" s="153" t="str">
        <f t="shared" si="0"/>
        <v/>
      </c>
      <c r="AB35" s="150"/>
      <c r="AC35" s="150"/>
      <c r="AD35" s="150"/>
      <c r="AE35" s="150"/>
      <c r="AF35" s="150"/>
      <c r="AG35" s="150"/>
    </row>
    <row r="36" spans="1:33" x14ac:dyDescent="0.25">
      <c r="A36" s="32" t="s">
        <v>142</v>
      </c>
      <c r="B36" s="9"/>
      <c r="C36" s="13"/>
      <c r="D36" s="12"/>
      <c r="E36" s="12"/>
      <c r="F36" s="12"/>
      <c r="G36" s="12"/>
      <c r="H36" s="12"/>
      <c r="I36" s="12"/>
      <c r="J36" s="49" t="str">
        <f>IF(OR(FinTab!E73&gt;0,FinTab!F73&gt;0,FinTab!G73&gt;0,FinTab!H73&gt;0,FinTab!I73&gt;0,FinTab!J73&gt;0,FinTab!K73&gt;0,FinTab!L73&gt;0),"Validation failed", "Validation passed")</f>
        <v>Validation passed</v>
      </c>
      <c r="K36" s="12"/>
      <c r="L36" s="12"/>
      <c r="M36" s="12"/>
      <c r="N36" s="12"/>
      <c r="O36" s="12"/>
      <c r="P36" s="12"/>
      <c r="Q36" s="12"/>
      <c r="R36" s="150"/>
      <c r="S36" s="150"/>
      <c r="T36" s="150" t="str">
        <f>IF(LEFT(A36)="v",COUNT(T$13:T35)+1,"")</f>
        <v/>
      </c>
      <c r="U36" s="150"/>
      <c r="V36" s="150"/>
      <c r="W36" s="150"/>
      <c r="X36" s="150"/>
      <c r="Y36" s="150"/>
      <c r="Z36" s="150"/>
      <c r="AA36" s="153" t="str">
        <f t="shared" si="0"/>
        <v/>
      </c>
      <c r="AB36" s="150"/>
      <c r="AC36" s="150"/>
      <c r="AD36" s="150"/>
      <c r="AE36" s="150"/>
      <c r="AF36" s="150"/>
      <c r="AG36" s="150"/>
    </row>
    <row r="37" spans="1:33" x14ac:dyDescent="0.25">
      <c r="A37" s="25" t="str">
        <f>IF(FinTab!$O$10&gt;0,Validation!J36,Validation!J37)</f>
        <v>Validation passed</v>
      </c>
      <c r="B37" s="26"/>
      <c r="C37" s="13"/>
      <c r="D37" s="12"/>
      <c r="E37" s="12"/>
      <c r="F37" s="12"/>
      <c r="G37" s="12"/>
      <c r="H37" s="12"/>
      <c r="I37" s="12"/>
      <c r="J37" s="49" t="str">
        <f>IF(OR(FinTab!E73&gt;0,FinTab!F73&gt;0,FinTab!G73&gt;0,FinTab!H73&gt;0,FinTab!I73&gt;0,FinTab!J73&gt;0,FinTab!K73&gt;0),"Validation failed", "Validation passed")</f>
        <v>Validation passed</v>
      </c>
      <c r="K37" s="12"/>
      <c r="L37" s="12"/>
      <c r="M37" s="12"/>
      <c r="N37" s="12"/>
      <c r="O37" s="12"/>
      <c r="P37" s="12"/>
      <c r="Q37" s="12"/>
      <c r="R37" s="150"/>
      <c r="S37" s="150"/>
      <c r="T37" s="8">
        <v>7</v>
      </c>
      <c r="U37" s="150">
        <f>IF(A37="Validation failed",1,IF(A37="Validation warning","a",0))</f>
        <v>0</v>
      </c>
      <c r="V37" s="150">
        <f>IF(U37="a",1,0)</f>
        <v>0</v>
      </c>
      <c r="W37" s="150"/>
      <c r="X37" s="150"/>
      <c r="Y37" s="150"/>
      <c r="Z37" s="150"/>
      <c r="AA37" s="153" t="str">
        <f t="shared" si="0"/>
        <v/>
      </c>
      <c r="AB37" s="150"/>
      <c r="AC37" s="150"/>
      <c r="AD37" s="150"/>
      <c r="AE37" s="150"/>
      <c r="AF37" s="150"/>
      <c r="AG37" s="150"/>
    </row>
    <row r="38" spans="1:33" x14ac:dyDescent="0.25">
      <c r="A38" s="25"/>
      <c r="B38" s="26"/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50"/>
      <c r="S38" s="150"/>
      <c r="T38" s="150" t="str">
        <f>IF(LEFT(A38)="v",COUNT(T$13:T37)+1,"")</f>
        <v/>
      </c>
      <c r="U38" s="150"/>
      <c r="V38" s="150"/>
      <c r="W38" s="150"/>
      <c r="X38" s="150"/>
      <c r="Y38" s="150"/>
      <c r="Z38" s="150"/>
      <c r="AA38" s="153" t="str">
        <f t="shared" si="0"/>
        <v/>
      </c>
      <c r="AB38" s="150"/>
      <c r="AC38" s="150"/>
      <c r="AD38" s="150"/>
      <c r="AE38" s="150"/>
      <c r="AF38" s="150"/>
      <c r="AG38" s="150"/>
    </row>
    <row r="39" spans="1:33" ht="30.75" customHeight="1" x14ac:dyDescent="0.25">
      <c r="A39" s="187" t="s">
        <v>143</v>
      </c>
      <c r="B39" s="188"/>
      <c r="C39" s="189"/>
      <c r="D39" s="12"/>
      <c r="E39" s="12"/>
      <c r="F39" s="12"/>
      <c r="G39" s="12"/>
      <c r="H39" s="12"/>
      <c r="I39" s="12"/>
      <c r="J39" s="49" t="str">
        <f>IF( OR(  AND(SUM(FinTab!E26:E29)&gt;0,FinTab!E47&lt;=0),  AND(SUM(FinTab!F26:F29)&gt;0,FinTab!F47&lt;=0),  AND(SUM(FinTab!G26:G29)&gt;0,FinTab!G47&lt;=0),  AND(SUM(FinTab!H26:H29)&gt;0,FinTab!H47&lt;=0),  AND(SUM(FinTab!I26:I29)&gt;0,FinTab!I47&lt;=0),  AND(SUM(FinTab!J26:J29)&gt;0,FinTab!J47&lt;=0),  AND(SUM(FinTab!K26:K29)&gt;0,FinTab!K47&lt;=0),  AND(SUM(FinTab!L26:L29)&gt;0,FinTab!L47&lt;=0),  AND(SUM(FinTab!E26:E29)=0,FinTab!E47&lt;&gt;0),  AND(SUM(FinTab!F26:F29)=0,FinTab!F47&lt;&gt;0),  AND(SUM(FinTab!G26:G29)=0,FinTab!G47&lt;&gt;0),  AND(SUM(FinTab!H26:H29)=0,FinTab!H47&lt;&gt;0),  AND(SUM(FinTab!I26:I29)=0,FinTab!I47&lt;&gt;0),  AND(SUM(FinTab!J26:J29)=0,FinTab!J47&lt;&gt;0),  AND(SUM(FinTab!K26:K29)=0,FinTab!K47&lt;&gt;0),  AND(SUM(FinTab!L26:L29)=0,FinTab!L47&lt;&gt;0)),  "Validation failed","Validation passed")</f>
        <v>Validation passed</v>
      </c>
      <c r="K39" s="12"/>
      <c r="L39" s="12"/>
      <c r="M39" s="12"/>
      <c r="N39" s="12"/>
      <c r="O39" s="12"/>
      <c r="P39" s="12"/>
      <c r="Q39" s="12"/>
      <c r="R39" s="150"/>
      <c r="S39" s="150"/>
      <c r="T39" s="150" t="str">
        <f>IF(LEFT(A39)="v",COUNT(T$13:T38)+1,"")</f>
        <v/>
      </c>
      <c r="U39" s="150"/>
      <c r="V39" s="150"/>
      <c r="W39" s="150"/>
      <c r="X39" s="150"/>
      <c r="Y39" s="150"/>
      <c r="Z39" s="150"/>
      <c r="AA39" s="153" t="str">
        <f t="shared" si="0"/>
        <v/>
      </c>
      <c r="AB39" s="150"/>
      <c r="AC39" s="150"/>
      <c r="AD39" s="150"/>
      <c r="AE39" s="150"/>
      <c r="AF39" s="150"/>
      <c r="AG39" s="150"/>
    </row>
    <row r="40" spans="1:33" x14ac:dyDescent="0.25">
      <c r="A40" s="25" t="str">
        <f>IF(FinTab!$O$10&gt;0,Validation!J39,Validation!J40)</f>
        <v>Validation passed</v>
      </c>
      <c r="B40" s="26"/>
      <c r="C40" s="13"/>
      <c r="D40" s="12"/>
      <c r="E40" s="12"/>
      <c r="F40" s="12"/>
      <c r="G40" s="12"/>
      <c r="H40" s="12"/>
      <c r="I40" s="12"/>
      <c r="J40" s="49" t="str">
        <f>IF( OR(  AND(SUM(FinTab!E26:E29)&gt;0,FinTab!E47&lt;=0),  AND(SUM(FinTab!F26:F29)&gt;0,FinTab!F47&lt;=0),  AND(SUM(FinTab!G26:G29)&gt;0,FinTab!G47&lt;=0),  AND(SUM(FinTab!H26:H29)&gt;0,FinTab!H47&lt;=0),  AND(SUM(FinTab!I26:I29)&gt;0,FinTab!I47&lt;=0),  AND(SUM(FinTab!J26:J29)&gt;0,FinTab!J47&lt;=0),  AND(SUM(FinTab!K26:K29)&gt;0,FinTab!K47&lt;=0),  AND(SUM(FinTab!E26:E29)=0,FinTab!E47&lt;&gt;0),  AND(SUM(FinTab!F26:F29)=0,FinTab!F47&lt;&gt;0),  AND(SUM(FinTab!G26:G29)=0,FinTab!G47&lt;&gt;0),  AND(SUM(FinTab!H26:H29)=0,FinTab!H47&lt;&gt;0),  AND(SUM(FinTab!I26:I29)=0,FinTab!I47&lt;&gt;0),  AND(SUM(FinTab!J26:J29)=0,FinTab!J47&lt;&gt;0),  AND(SUM(FinTab!K26:K29)=0,FinTab!K47&lt;&gt;0)),  "Validation failed","Validation passed")</f>
        <v>Validation passed</v>
      </c>
      <c r="K40" s="12"/>
      <c r="L40" s="12"/>
      <c r="M40" s="12"/>
      <c r="N40" s="12"/>
      <c r="O40" s="12"/>
      <c r="P40" s="12"/>
      <c r="Q40" s="12"/>
      <c r="R40" s="150"/>
      <c r="S40" s="150"/>
      <c r="T40" s="150">
        <v>8</v>
      </c>
      <c r="U40" s="150">
        <f>IF(A40="Validation failed",1,IF(A40="Validation warning","a",0))</f>
        <v>0</v>
      </c>
      <c r="V40" s="150">
        <f>IF(U40="a",1,0)</f>
        <v>0</v>
      </c>
      <c r="W40" s="150"/>
      <c r="X40" s="150"/>
      <c r="Y40" s="150"/>
      <c r="Z40" s="150"/>
      <c r="AA40" s="153" t="str">
        <f t="shared" si="0"/>
        <v/>
      </c>
      <c r="AB40" s="150"/>
      <c r="AC40" s="150"/>
      <c r="AD40" s="150"/>
      <c r="AE40" s="150"/>
      <c r="AF40" s="150"/>
      <c r="AG40" s="150"/>
    </row>
    <row r="41" spans="1:33" x14ac:dyDescent="0.25">
      <c r="A41" s="29"/>
      <c r="B41" s="30"/>
      <c r="C41" s="3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50"/>
      <c r="S41" s="150"/>
      <c r="T41" s="150" t="str">
        <f>IF(LEFT(A41)="v",COUNT(T$13:T40)+1,"")</f>
        <v/>
      </c>
      <c r="U41" s="150"/>
      <c r="V41" s="150"/>
      <c r="W41" s="150"/>
      <c r="X41" s="150"/>
      <c r="Y41" s="150"/>
      <c r="Z41" s="150"/>
      <c r="AA41" s="153" t="str">
        <f t="shared" si="0"/>
        <v/>
      </c>
      <c r="AB41" s="150"/>
      <c r="AC41" s="150"/>
      <c r="AD41" s="150"/>
      <c r="AE41" s="150"/>
      <c r="AF41" s="150"/>
      <c r="AG41" s="150"/>
    </row>
    <row r="42" spans="1:33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50"/>
      <c r="S42" s="150"/>
      <c r="T42" s="150" t="str">
        <f>IF(LEFT(A42)="v",COUNT(T$13:T41)+1,"")</f>
        <v/>
      </c>
      <c r="U42" s="150"/>
      <c r="V42" s="150"/>
      <c r="W42" s="150"/>
      <c r="X42" s="150"/>
      <c r="Y42" s="150"/>
      <c r="Z42" s="150"/>
      <c r="AA42" s="153" t="str">
        <f t="shared" si="0"/>
        <v/>
      </c>
      <c r="AB42" s="150"/>
      <c r="AC42" s="150"/>
      <c r="AD42" s="150"/>
      <c r="AE42" s="150"/>
      <c r="AF42" s="150"/>
      <c r="AG42" s="150"/>
    </row>
    <row r="43" spans="1:33" x14ac:dyDescent="0.25">
      <c r="A43" s="23" t="s">
        <v>40</v>
      </c>
      <c r="B43" s="10"/>
      <c r="C43" s="24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50"/>
      <c r="S43" s="150"/>
      <c r="T43" s="150" t="str">
        <f>IF(LEFT(A43)="v",COUNT(T$13:T42)+1,"")</f>
        <v/>
      </c>
      <c r="U43" s="150"/>
      <c r="V43" s="150"/>
      <c r="W43" s="150"/>
      <c r="X43" s="150"/>
      <c r="Y43" s="150"/>
      <c r="Z43" s="150"/>
      <c r="AA43" s="153" t="str">
        <f t="shared" si="0"/>
        <v/>
      </c>
      <c r="AB43" s="150"/>
      <c r="AC43" s="150"/>
      <c r="AD43" s="150"/>
      <c r="AE43" s="150"/>
      <c r="AF43" s="150"/>
      <c r="AG43" s="150"/>
    </row>
    <row r="44" spans="1:33" x14ac:dyDescent="0.25">
      <c r="A44" s="11"/>
      <c r="B44" s="12"/>
      <c r="C44" s="1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50"/>
      <c r="S44" s="150"/>
      <c r="T44" s="150" t="str">
        <f>IF(LEFT(A44)="v",COUNT(T$13:T43)+1,"")</f>
        <v/>
      </c>
      <c r="U44" s="150"/>
      <c r="V44" s="150"/>
      <c r="W44" s="150"/>
      <c r="X44" s="150"/>
      <c r="Y44" s="150"/>
      <c r="Z44" s="150"/>
      <c r="AA44" s="153" t="str">
        <f t="shared" si="0"/>
        <v/>
      </c>
      <c r="AB44" s="150"/>
      <c r="AC44" s="150"/>
      <c r="AD44" s="150"/>
      <c r="AE44" s="150"/>
      <c r="AF44" s="150"/>
      <c r="AG44" s="150"/>
    </row>
    <row r="45" spans="1:33" x14ac:dyDescent="0.25">
      <c r="A45" s="11" t="s">
        <v>144</v>
      </c>
      <c r="B45" s="12"/>
      <c r="C45" s="13"/>
      <c r="D45" s="12"/>
      <c r="E45" s="12"/>
      <c r="F45" s="12"/>
      <c r="G45" s="12"/>
      <c r="H45" s="12"/>
      <c r="I45" s="12"/>
      <c r="J45" s="49" t="str">
        <f>IF(OR(SUM(COUNTIF(FinTab!E82:E129,0),COUNTIF(FinTab!E82:E129,""))=48,SUM(COUNTIF(FinTab!F82:F129,0),COUNTIF(FinTab!F82:F129,""))=48,SUM(COUNTIF(FinTab!G82:G129,0),COUNTIF(FinTab!G82:G129,""))=48,SUM(COUNTIF(FinTab!H82:H129,0),COUNTIF(FinTab!H82:H129,""))=48,SUM(COUNTIF(FinTab!I82:I129,0),COUNTIF(FinTab!I82:I129,""))=48,SUM(COUNTIF(FinTab!J82:J129,0),COUNTIF(FinTab!J82:J129,""))=48,SUM(COUNTIF(FinTab!K82:K129,0),COUNTIF(FinTab!K82:K129,""))=48,SUM(COUNTIF(FinTab!L82:L129,0),COUNTIF(FinTab!L82:L129,""))=48),"Validation failed", "Validation passed")</f>
        <v>Validation failed</v>
      </c>
      <c r="K45" s="12"/>
      <c r="L45" s="12"/>
      <c r="M45" s="12"/>
      <c r="N45" s="12"/>
      <c r="O45" s="12"/>
      <c r="P45" s="12"/>
      <c r="Q45" s="12"/>
      <c r="R45" s="150"/>
      <c r="S45" s="150"/>
      <c r="T45" s="150" t="str">
        <f>IF(LEFT(A45)="v",COUNT(T$13:T44)+1,"")</f>
        <v/>
      </c>
      <c r="U45" s="150"/>
      <c r="V45" s="150"/>
      <c r="W45" s="150"/>
      <c r="X45" s="150"/>
      <c r="Y45" s="150"/>
      <c r="Z45" s="150"/>
      <c r="AA45" s="153" t="str">
        <f t="shared" ref="AA45:AA68" si="1">IFERROR(INDEX($T$13:$T$68,MATCH(ROW()-ROW($T$12),$T$13:$T$68,0)),"")</f>
        <v/>
      </c>
      <c r="AB45" s="150"/>
      <c r="AC45" s="150"/>
      <c r="AD45" s="150"/>
      <c r="AE45" s="150"/>
      <c r="AF45" s="150"/>
      <c r="AG45" s="150"/>
    </row>
    <row r="46" spans="1:33" x14ac:dyDescent="0.25">
      <c r="A46" s="25" t="str">
        <f>IF(FinTab!$O$10&gt;0,Validation!J45,Validation!J46)</f>
        <v>Validation failed</v>
      </c>
      <c r="B46" s="26"/>
      <c r="C46" s="13"/>
      <c r="D46" s="12"/>
      <c r="E46" s="12"/>
      <c r="F46" s="12"/>
      <c r="G46" s="12"/>
      <c r="H46" s="12"/>
      <c r="I46" s="12"/>
      <c r="J46" s="49" t="str">
        <f>IF(OR(SUM(COUNTIF(FinTab!E82:E129,0),COUNTIF(FinTab!E82:E129,""))=48,SUM(COUNTIF(FinTab!F82:F129,0),COUNTIF(FinTab!F82:F129,""))=48,SUM(COUNTIF(FinTab!G82:G129,0),COUNTIF(FinTab!G82:G129,""))=48,SUM(COUNTIF(FinTab!H82:H129,0),COUNTIF(FinTab!H82:H129,""))=48,SUM(COUNTIF(FinTab!I82:I129,0),COUNTIF(FinTab!I82:I129,""))=48,SUM(COUNTIF(FinTab!J82:J129,0),COUNTIF(FinTab!J82:J129,""))=48,SUM(COUNTIF(FinTab!K82:K129,0),COUNTIF(FinTab!K82:K129,""))=48),"Validation failed", "Validation passed")</f>
        <v>Validation failed</v>
      </c>
      <c r="K46" s="12"/>
      <c r="L46" s="12"/>
      <c r="M46" s="12"/>
      <c r="N46" s="12"/>
      <c r="O46" s="12"/>
      <c r="P46" s="12"/>
      <c r="Q46" s="12"/>
      <c r="R46" s="150"/>
      <c r="S46" s="150"/>
      <c r="T46" s="150">
        <v>9</v>
      </c>
      <c r="U46" s="150">
        <f>IF(A46="Validation failed",1,IF(A46="Validation warning","a",0))</f>
        <v>1</v>
      </c>
      <c r="V46" s="150">
        <f>IF(U46="a",1,0)</f>
        <v>0</v>
      </c>
      <c r="W46" s="150"/>
      <c r="X46" s="150"/>
      <c r="Y46" s="150"/>
      <c r="Z46" s="150"/>
      <c r="AA46" s="153" t="str">
        <f t="shared" si="1"/>
        <v/>
      </c>
      <c r="AB46" s="150"/>
      <c r="AC46" s="150"/>
      <c r="AD46" s="150"/>
      <c r="AE46" s="150"/>
      <c r="AF46" s="150"/>
      <c r="AG46" s="150"/>
    </row>
    <row r="47" spans="1:33" x14ac:dyDescent="0.25">
      <c r="A47" s="11"/>
      <c r="B47" s="12"/>
      <c r="C47" s="13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50"/>
      <c r="S47" s="150"/>
      <c r="T47" s="150" t="str">
        <f>IF(LEFT(A47)="v",COUNT(T$13:T46)+1,"")</f>
        <v/>
      </c>
      <c r="U47" s="150"/>
      <c r="V47" s="150"/>
      <c r="W47" s="150"/>
      <c r="X47" s="150"/>
      <c r="Y47" s="150"/>
      <c r="Z47" s="150"/>
      <c r="AA47" s="153" t="str">
        <f t="shared" si="1"/>
        <v/>
      </c>
      <c r="AB47" s="150"/>
      <c r="AC47" s="150"/>
      <c r="AD47" s="150"/>
      <c r="AE47" s="150"/>
      <c r="AF47" s="150"/>
      <c r="AG47" s="150"/>
    </row>
    <row r="48" spans="1:33" x14ac:dyDescent="0.25">
      <c r="A48" s="179" t="s">
        <v>145</v>
      </c>
      <c r="B48" s="180"/>
      <c r="C48" s="186"/>
      <c r="D48" s="12"/>
      <c r="E48" s="12"/>
      <c r="F48" s="12"/>
      <c r="G48" s="12"/>
      <c r="H48" s="12"/>
      <c r="I48" s="12"/>
      <c r="J48" s="49" t="str">
        <f>IF(OR(FinTab!E82&gt;FinTab!E83,FinTab!F82&gt;FinTab!F83,FinTab!G82&gt;FinTab!G83,FinTab!H82&gt;FinTab!H83,FinTab!I82&gt;FinTab!I83,FinTab!J82&gt;FinTab!J83,FinTab!K82&gt;FinTab!K83,FinTab!L82&gt;FinTab!L83),"Validation warning", "Validation passed")</f>
        <v>Validation passed</v>
      </c>
      <c r="K48" s="12"/>
      <c r="L48" s="12"/>
      <c r="M48" s="12"/>
      <c r="N48" s="12"/>
      <c r="O48" s="12"/>
      <c r="P48" s="12"/>
      <c r="Q48" s="12"/>
      <c r="R48" s="150"/>
      <c r="S48" s="150"/>
      <c r="T48" s="150" t="str">
        <f>IF(LEFT(A48)="v",COUNT(T$13:T47)+1,"")</f>
        <v/>
      </c>
      <c r="U48" s="150"/>
      <c r="V48" s="150"/>
      <c r="W48" s="150"/>
      <c r="X48" s="150"/>
      <c r="Y48" s="150"/>
      <c r="Z48" s="150"/>
      <c r="AA48" s="153" t="str">
        <f t="shared" si="1"/>
        <v/>
      </c>
      <c r="AB48" s="150"/>
      <c r="AC48" s="150"/>
      <c r="AD48" s="150"/>
      <c r="AE48" s="150"/>
      <c r="AF48" s="150"/>
      <c r="AG48" s="150"/>
    </row>
    <row r="49" spans="1:33" x14ac:dyDescent="0.25">
      <c r="A49" s="25" t="str">
        <f>IF(FinTab!$O$10&gt;0,Validation!J48,Validation!J49)</f>
        <v>Validation passed</v>
      </c>
      <c r="B49" s="26"/>
      <c r="C49" s="13"/>
      <c r="D49" s="12"/>
      <c r="E49" s="12"/>
      <c r="F49" s="12"/>
      <c r="G49" s="12"/>
      <c r="H49" s="12"/>
      <c r="I49" s="12"/>
      <c r="J49" s="49" t="str">
        <f>IF(OR(FinTab!E82&gt;FinTab!E83,FinTab!F82&gt;FinTab!F83,FinTab!G82&gt;FinTab!G83,FinTab!H82&gt;FinTab!H83,FinTab!I82&gt;FinTab!I83,FinTab!J82&gt;FinTab!J83,FinTab!K82&gt;FinTab!K83),"Validation warning", "Validation passed")</f>
        <v>Validation passed</v>
      </c>
      <c r="K49" s="12"/>
      <c r="L49" s="12"/>
      <c r="M49" s="12"/>
      <c r="N49" s="12"/>
      <c r="O49" s="12"/>
      <c r="P49" s="12"/>
      <c r="Q49" s="12"/>
      <c r="R49" s="150"/>
      <c r="S49" s="150"/>
      <c r="T49" s="150">
        <v>10</v>
      </c>
      <c r="U49" s="150">
        <f>IF(A49="Validation failed",1,IF(A49="Validation warning","a",0))</f>
        <v>0</v>
      </c>
      <c r="V49" s="150">
        <f>IF(U49="a",1,0)</f>
        <v>0</v>
      </c>
      <c r="W49" s="150"/>
      <c r="X49" s="150"/>
      <c r="Y49" s="150"/>
      <c r="Z49" s="150"/>
      <c r="AA49" s="153" t="str">
        <f t="shared" si="1"/>
        <v/>
      </c>
      <c r="AB49" s="150"/>
      <c r="AC49" s="150"/>
      <c r="AD49" s="150"/>
      <c r="AE49" s="150"/>
      <c r="AF49" s="150"/>
      <c r="AG49" s="150"/>
    </row>
    <row r="50" spans="1:33" x14ac:dyDescent="0.25">
      <c r="A50" s="11"/>
      <c r="B50" s="12"/>
      <c r="C50" s="13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50"/>
      <c r="S50" s="150"/>
      <c r="T50" s="150" t="str">
        <f>IF(LEFT(A50)="v",COUNT(T$13:T49)+1,"")</f>
        <v/>
      </c>
      <c r="U50" s="150"/>
      <c r="V50" s="150"/>
      <c r="W50" s="150"/>
      <c r="X50" s="150"/>
      <c r="Y50" s="150"/>
      <c r="Z50" s="150"/>
      <c r="AA50" s="153" t="str">
        <f t="shared" si="1"/>
        <v/>
      </c>
      <c r="AB50" s="150"/>
      <c r="AC50" s="150"/>
      <c r="AD50" s="150"/>
      <c r="AE50" s="150"/>
      <c r="AF50" s="150"/>
      <c r="AG50" s="150"/>
    </row>
    <row r="51" spans="1:33" x14ac:dyDescent="0.25">
      <c r="A51" s="33" t="s">
        <v>146</v>
      </c>
      <c r="B51" s="12"/>
      <c r="C51" s="13"/>
      <c r="D51" s="12"/>
      <c r="E51" s="12"/>
      <c r="F51" s="12"/>
      <c r="G51" s="12"/>
      <c r="H51" s="12"/>
      <c r="I51" s="12"/>
      <c r="J51" s="49" t="str">
        <f>IF(OR(ABS(FinTab!E116-FinTab!E129)&gt;3,ABS(FinTab!F116-FinTab!F129)&gt;3,ABS(FinTab!G116-FinTab!G129)&gt;3,ABS(FinTab!H116-FinTab!H129)&gt;3,ABS(FinTab!I116-FinTab!I129)&gt;3,ABS(FinTab!J116-FinTab!J129)&gt;3,ABS(FinTab!K116-FinTab!K129)&gt;3,ABS(FinTab!L116-FinTab!L129)&gt;3),"Validation warning", "Validation passed")</f>
        <v>Validation passed</v>
      </c>
      <c r="K51" s="12"/>
      <c r="L51" s="12"/>
      <c r="M51" s="12"/>
      <c r="N51" s="12"/>
      <c r="O51" s="12"/>
      <c r="P51" s="12"/>
      <c r="Q51" s="12"/>
      <c r="R51" s="150"/>
      <c r="S51" s="150"/>
      <c r="T51" s="150" t="str">
        <f>IF(LEFT(A51)="v",COUNT(T$13:T50)+1,"")</f>
        <v/>
      </c>
      <c r="U51" s="150"/>
      <c r="V51" s="150"/>
      <c r="W51" s="150"/>
      <c r="X51" s="150"/>
      <c r="Y51" s="150"/>
      <c r="Z51" s="150"/>
      <c r="AA51" s="153" t="str">
        <f t="shared" si="1"/>
        <v/>
      </c>
      <c r="AB51" s="150"/>
      <c r="AC51" s="150"/>
      <c r="AD51" s="150"/>
      <c r="AE51" s="150"/>
      <c r="AF51" s="150"/>
      <c r="AG51" s="150"/>
    </row>
    <row r="52" spans="1:33" x14ac:dyDescent="0.25">
      <c r="A52" s="25" t="str">
        <f>IF(FinTab!$O$10&gt;0,Validation!J51,Validation!J52)</f>
        <v>Validation passed</v>
      </c>
      <c r="B52" s="26"/>
      <c r="C52" s="13"/>
      <c r="D52" s="12"/>
      <c r="E52" s="12"/>
      <c r="F52" s="12"/>
      <c r="G52" s="12"/>
      <c r="H52" s="12"/>
      <c r="I52" s="12"/>
      <c r="J52" s="49" t="str">
        <f>IF(OR(ABS(FinTab!E116-FinTab!E129)&gt;3,ABS(FinTab!F116-FinTab!F129)&gt;3,ABS(FinTab!G116-FinTab!G129)&gt;3,ABS(FinTab!H116-FinTab!H129)&gt;3,ABS(FinTab!I116-FinTab!I129)&gt;3,ABS(FinTab!J116-FinTab!J129)&gt;3,ABS(FinTab!K116-FinTab!K129)&gt;3),"Validation warning", "Validation passed")</f>
        <v>Validation passed</v>
      </c>
      <c r="K52" s="12"/>
      <c r="L52" s="12"/>
      <c r="M52" s="12"/>
      <c r="N52" s="12"/>
      <c r="O52" s="12"/>
      <c r="P52" s="12"/>
      <c r="Q52" s="12"/>
      <c r="R52" s="150"/>
      <c r="S52" s="150"/>
      <c r="T52" s="150">
        <v>11</v>
      </c>
      <c r="U52" s="150">
        <f>IF(A52="Validation failed",1,IF(A52="Validation warning","a",0))</f>
        <v>0</v>
      </c>
      <c r="V52" s="150">
        <f>IF(U52="a",1,0)</f>
        <v>0</v>
      </c>
      <c r="W52" s="150"/>
      <c r="X52" s="150"/>
      <c r="Y52" s="150"/>
      <c r="Z52" s="150"/>
      <c r="AA52" s="153" t="str">
        <f t="shared" si="1"/>
        <v/>
      </c>
      <c r="AB52" s="150"/>
      <c r="AC52" s="150"/>
      <c r="AD52" s="150"/>
      <c r="AE52" s="150"/>
      <c r="AF52" s="150"/>
      <c r="AG52" s="150"/>
    </row>
    <row r="53" spans="1:33" ht="15" customHeight="1" x14ac:dyDescent="0.25">
      <c r="A53" s="11"/>
      <c r="B53" s="12"/>
      <c r="C53" s="13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50"/>
      <c r="S53" s="150"/>
      <c r="T53" s="150" t="str">
        <f>IF(LEFT(A53)="v",COUNT(T$13:T52)+1,"")</f>
        <v/>
      </c>
      <c r="U53" s="150"/>
      <c r="V53" s="150"/>
      <c r="W53" s="150"/>
      <c r="X53" s="150"/>
      <c r="Y53" s="150"/>
      <c r="Z53" s="150"/>
      <c r="AA53" s="153" t="str">
        <f t="shared" si="1"/>
        <v/>
      </c>
      <c r="AB53" s="150"/>
      <c r="AC53" s="150"/>
      <c r="AD53" s="150"/>
      <c r="AE53" s="150"/>
      <c r="AF53" s="150"/>
      <c r="AG53" s="150"/>
    </row>
    <row r="54" spans="1:33" ht="15" customHeight="1" x14ac:dyDescent="0.25">
      <c r="A54" s="11" t="s">
        <v>147</v>
      </c>
      <c r="B54" s="12"/>
      <c r="C54" s="13"/>
      <c r="D54" s="12"/>
      <c r="E54" s="12"/>
      <c r="F54" s="12"/>
      <c r="G54" s="12"/>
      <c r="H54" s="12"/>
      <c r="I54" s="12"/>
      <c r="J54" s="49" t="str">
        <f>IF(OR(ABS(FinTab!E87-FinTab!E121)&gt;3,ABS(FinTab!F87-FinTab!F121)&gt;3,ABS(FinTab!G87-FinTab!G121)&gt;3,ABS(FinTab!H87-FinTab!H121)&gt;3,ABS(FinTab!I87-FinTab!I121)&gt;3,ABS(FinTab!J87-FinTab!J121)&gt;3,ABS(FinTab!K87-FinTab!K121)&gt;3,ABS(FinTab!L87-FinTab!L121)&gt;3),"Validation failed","Validation passed")</f>
        <v>Validation passed</v>
      </c>
      <c r="K54" s="12"/>
      <c r="L54" s="12"/>
      <c r="M54" s="12"/>
      <c r="N54" s="12"/>
      <c r="O54" s="12"/>
      <c r="P54" s="12"/>
      <c r="Q54" s="12"/>
      <c r="R54" s="150"/>
      <c r="S54" s="150"/>
      <c r="T54" s="150" t="str">
        <f>IF(LEFT(A54)="v",COUNT(T$13:T53)+1,"")</f>
        <v/>
      </c>
      <c r="U54" s="150"/>
      <c r="V54" s="150"/>
      <c r="W54" s="150"/>
      <c r="X54" s="150"/>
      <c r="Y54" s="150"/>
      <c r="Z54" s="150"/>
      <c r="AA54" s="153" t="str">
        <f t="shared" si="1"/>
        <v/>
      </c>
      <c r="AB54" s="150"/>
      <c r="AC54" s="150"/>
      <c r="AD54" s="150"/>
      <c r="AE54" s="150"/>
      <c r="AF54" s="150"/>
      <c r="AG54" s="150"/>
    </row>
    <row r="55" spans="1:33" ht="15" customHeight="1" x14ac:dyDescent="0.25">
      <c r="A55" s="25" t="str">
        <f>IF(FinTab!$O$10&gt;0,Validation!J54,Validation!J55)</f>
        <v>Validation passed</v>
      </c>
      <c r="B55" s="26"/>
      <c r="C55" s="13"/>
      <c r="D55" s="12"/>
      <c r="E55" s="12"/>
      <c r="F55" s="12"/>
      <c r="G55" s="12"/>
      <c r="H55" s="12"/>
      <c r="I55" s="12"/>
      <c r="J55" s="49" t="str">
        <f>IF(OR(ABS(FinTab!E87-FinTab!E121)&gt;3,ABS(FinTab!F87-FinTab!F121)&gt;3,ABS(FinTab!G87-FinTab!G121)&gt;3,ABS(FinTab!H87-FinTab!H121)&gt;3,ABS(FinTab!I87-FinTab!I121)&gt;3,ABS(FinTab!J87-FinTab!J121)&gt;3,ABS(FinTab!K87-FinTab!K121)&gt;3),"Validation failed","Validation passed")</f>
        <v>Validation passed</v>
      </c>
      <c r="K55" s="12"/>
      <c r="L55" s="12"/>
      <c r="M55" s="12"/>
      <c r="N55" s="12"/>
      <c r="O55" s="12"/>
      <c r="P55" s="12"/>
      <c r="Q55" s="12"/>
      <c r="R55" s="150"/>
      <c r="S55" s="150"/>
      <c r="T55" s="150">
        <v>12</v>
      </c>
      <c r="U55" s="150">
        <f>IF(A55="Validation failed",1,IF(A55="Validation warning","a",0))</f>
        <v>0</v>
      </c>
      <c r="V55" s="150">
        <f>IF(U55="a",1,0)</f>
        <v>0</v>
      </c>
      <c r="W55" s="150"/>
      <c r="X55" s="150"/>
      <c r="Y55" s="150"/>
      <c r="Z55" s="150"/>
      <c r="AA55" s="153" t="str">
        <f t="shared" si="1"/>
        <v/>
      </c>
      <c r="AB55" s="150"/>
      <c r="AC55" s="150"/>
      <c r="AD55" s="150"/>
      <c r="AE55" s="150"/>
      <c r="AF55" s="150"/>
      <c r="AG55" s="150"/>
    </row>
    <row r="56" spans="1:33" x14ac:dyDescent="0.25">
      <c r="A56" s="25"/>
      <c r="B56" s="26"/>
      <c r="C56" s="13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50"/>
      <c r="S56" s="150"/>
      <c r="T56" s="150" t="str">
        <f>IF(LEFT(A56)="v",COUNT(T$13:T55)+1,"")</f>
        <v/>
      </c>
      <c r="U56" s="150"/>
      <c r="V56" s="150"/>
      <c r="W56" s="150"/>
      <c r="X56" s="150"/>
      <c r="Y56" s="150"/>
      <c r="Z56" s="150"/>
      <c r="AA56" s="153" t="str">
        <f t="shared" si="1"/>
        <v/>
      </c>
      <c r="AB56" s="150"/>
      <c r="AC56" s="150"/>
      <c r="AD56" s="150"/>
      <c r="AE56" s="150"/>
      <c r="AF56" s="150"/>
      <c r="AG56" s="150"/>
    </row>
    <row r="57" spans="1:33" ht="30" customHeight="1" x14ac:dyDescent="0.25">
      <c r="A57" s="179" t="s">
        <v>148</v>
      </c>
      <c r="B57" s="180"/>
      <c r="C57" s="186"/>
      <c r="D57" s="12"/>
      <c r="E57" s="12"/>
      <c r="F57" s="12"/>
      <c r="G57" s="12"/>
      <c r="H57" s="12"/>
      <c r="I57" s="12"/>
      <c r="J57" s="49" t="str">
        <f>IF(OR(ABS(FinTab!F127-FinTab!S131)&gt;3,ABS(FinTab!G127-FinTab!T131)&gt;3,ABS(FinTab!H127-FinTab!U131)&gt;3,ABS(FinTab!I127-FinTab!V131)&gt;3,ABS(FinTab!J127-FinTab!W131)&gt;3,ABS(FinTab!K127-FinTab!X131)&gt;3,ABS(FinTab!L127-FinTab!Y131)&gt;3),"Validation warning", "Validation passed")</f>
        <v>Validation passed</v>
      </c>
      <c r="K57" s="12"/>
      <c r="L57" s="12"/>
      <c r="M57" s="12"/>
      <c r="N57" s="12"/>
      <c r="O57" s="12"/>
      <c r="P57" s="12"/>
      <c r="Q57" s="12"/>
      <c r="R57" s="150"/>
      <c r="S57" s="150"/>
      <c r="T57" s="150" t="str">
        <f>IF(LEFT(A57)="v",COUNT(T$13:T56)+1,"")</f>
        <v/>
      </c>
      <c r="U57" s="150"/>
      <c r="V57" s="150"/>
      <c r="W57" s="150"/>
      <c r="X57" s="150"/>
      <c r="Y57" s="150"/>
      <c r="Z57" s="150"/>
      <c r="AA57" s="153" t="str">
        <f t="shared" si="1"/>
        <v/>
      </c>
      <c r="AB57" s="150"/>
      <c r="AC57" s="150"/>
      <c r="AD57" s="150"/>
      <c r="AE57" s="150"/>
      <c r="AF57" s="150"/>
      <c r="AG57" s="150"/>
    </row>
    <row r="58" spans="1:33" x14ac:dyDescent="0.25">
      <c r="A58" s="25" t="str">
        <f>IF(FinTab!$O$10&gt;0,Validation!J57,Validation!J58)</f>
        <v>Validation passed</v>
      </c>
      <c r="B58" s="190" t="str">
        <f>IF(A58="Validation passed","",IF(COUNTIF(A$73:A$77,T58)&lt;&gt;0,"Explanation provided","If you have a valid explanation for these figures matching please provide this in the boxes provided at the bottom of this page."))</f>
        <v/>
      </c>
      <c r="C58" s="13"/>
      <c r="D58" s="12"/>
      <c r="E58" s="12"/>
      <c r="F58" s="12"/>
      <c r="G58" s="12"/>
      <c r="H58" s="12"/>
      <c r="I58" s="12"/>
      <c r="J58" s="49" t="str">
        <f>IF(OR(ABS(FinTab!F127-FinTab!S131)&gt;3,ABS(FinTab!G127-FinTab!T131)&gt;3,ABS(FinTab!H127-FinTab!U131)&gt;3,ABS(FinTab!I127-FinTab!V131)&gt;3,ABS(FinTab!J127-FinTab!W131)&gt;3,ABS(FinTab!K127-FinTab!X131)&gt;3),"Validation warning", "Validation passed")</f>
        <v>Validation passed</v>
      </c>
      <c r="K58" s="12"/>
      <c r="L58" s="12"/>
      <c r="M58" s="12"/>
      <c r="N58" s="12"/>
      <c r="O58" s="12"/>
      <c r="P58" s="12"/>
      <c r="Q58" s="12"/>
      <c r="R58" s="150"/>
      <c r="S58" s="150"/>
      <c r="T58" s="150">
        <v>13</v>
      </c>
      <c r="U58" s="150">
        <f>IF(A58="Validation failed",1,IF(A58="Validation warning","a",0))</f>
        <v>0</v>
      </c>
      <c r="V58" s="150">
        <f>IF(U58="a",1,0)</f>
        <v>0</v>
      </c>
      <c r="W58" s="150"/>
      <c r="X58" s="150"/>
      <c r="Y58" s="150"/>
      <c r="Z58" s="150"/>
      <c r="AA58" s="153" t="str">
        <f t="shared" si="1"/>
        <v/>
      </c>
      <c r="AB58" s="150"/>
      <c r="AC58" s="150"/>
      <c r="AD58" s="150"/>
      <c r="AE58" s="150"/>
      <c r="AF58" s="150"/>
      <c r="AG58" s="150"/>
    </row>
    <row r="59" spans="1:33" x14ac:dyDescent="0.25">
      <c r="A59" s="15"/>
      <c r="B59" s="191"/>
      <c r="C59" s="3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50"/>
      <c r="S59" s="150"/>
      <c r="T59" s="150" t="str">
        <f>IF(LEFT(A59)="v",COUNT(T$13:T58)+1,"")</f>
        <v/>
      </c>
      <c r="U59" s="150"/>
      <c r="V59" s="150"/>
      <c r="W59" s="150"/>
      <c r="X59" s="150"/>
      <c r="Y59" s="150"/>
      <c r="Z59" s="150"/>
      <c r="AA59" s="153" t="str">
        <f t="shared" si="1"/>
        <v/>
      </c>
      <c r="AB59" s="150"/>
      <c r="AC59" s="150"/>
      <c r="AD59" s="150"/>
      <c r="AE59" s="150"/>
      <c r="AF59" s="150"/>
      <c r="AG59" s="150"/>
    </row>
    <row r="60" spans="1:33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50"/>
      <c r="S60" s="150"/>
      <c r="T60" s="150" t="str">
        <f>IF(LEFT(A60)="v",COUNT(T$13:T59)+1,"")</f>
        <v/>
      </c>
      <c r="U60" s="150"/>
      <c r="V60" s="150"/>
      <c r="W60" s="150"/>
      <c r="X60" s="150"/>
      <c r="Y60" s="150"/>
      <c r="Z60" s="150"/>
      <c r="AA60" s="153" t="str">
        <f t="shared" si="1"/>
        <v/>
      </c>
      <c r="AB60" s="150"/>
      <c r="AC60" s="150"/>
      <c r="AD60" s="150"/>
      <c r="AE60" s="150"/>
      <c r="AF60" s="150"/>
      <c r="AG60" s="150"/>
    </row>
    <row r="61" spans="1:33" x14ac:dyDescent="0.25">
      <c r="A61" s="23" t="s">
        <v>28</v>
      </c>
      <c r="B61" s="10"/>
      <c r="C61" s="24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50"/>
      <c r="S61" s="150"/>
      <c r="T61" s="150" t="str">
        <f>IF(LEFT(A61)="v",COUNT(T$13:T60)+1,"")</f>
        <v/>
      </c>
      <c r="U61" s="150"/>
      <c r="V61" s="150"/>
      <c r="W61" s="150"/>
      <c r="X61" s="150"/>
      <c r="Y61" s="150"/>
      <c r="Z61" s="150"/>
      <c r="AA61" s="153" t="str">
        <f t="shared" si="1"/>
        <v/>
      </c>
      <c r="AB61" s="150"/>
      <c r="AC61" s="150"/>
      <c r="AD61" s="150"/>
      <c r="AE61" s="150"/>
      <c r="AF61" s="150"/>
      <c r="AG61" s="150"/>
    </row>
    <row r="62" spans="1:33" x14ac:dyDescent="0.25">
      <c r="A62" s="11"/>
      <c r="B62" s="12"/>
      <c r="C62" s="13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50"/>
      <c r="S62" s="150"/>
      <c r="T62" s="150" t="str">
        <f>IF(LEFT(A62)="v",COUNT(T$13:T61)+1,"")</f>
        <v/>
      </c>
      <c r="U62" s="150"/>
      <c r="V62" s="150"/>
      <c r="W62" s="150"/>
      <c r="X62" s="150"/>
      <c r="Y62" s="150"/>
      <c r="Z62" s="150"/>
      <c r="AA62" s="153" t="str">
        <f t="shared" si="1"/>
        <v/>
      </c>
      <c r="AB62" s="150"/>
      <c r="AC62" s="150"/>
      <c r="AD62" s="150"/>
      <c r="AE62" s="150"/>
      <c r="AF62" s="150"/>
      <c r="AG62" s="150"/>
    </row>
    <row r="63" spans="1:33" x14ac:dyDescent="0.25">
      <c r="A63" s="11" t="s">
        <v>149</v>
      </c>
      <c r="B63" s="12"/>
      <c r="C63" s="13"/>
      <c r="D63" s="12"/>
      <c r="E63" s="12"/>
      <c r="F63" s="12"/>
      <c r="G63" s="12"/>
      <c r="H63" s="12"/>
      <c r="I63" s="12"/>
      <c r="J63" s="49" t="str">
        <f>IF(OR(SUM(COUNTIF(FinTab!E137:E144,0),COUNTIF(FinTab!E137:E144,""))=8,SUM(COUNTIF(FinTab!F137:F144,0),COUNTIF(FinTab!F137:F144,""))=8,SUM(COUNTIF(FinTab!G137:G144,0),COUNTIF(FinTab!G137:G144,""))=8,SUM(COUNTIF(FinTab!H137:H144,0),COUNTIF(FinTab!H137:H144,""))=8,SUM(COUNTIF(FinTab!I137:I144,0),COUNTIF(FinTab!I137:I144,""))=8,SUM(COUNTIF(FinTab!J137:J144,0),COUNTIF(FinTab!J137:J144,""))=8,SUM(COUNTIF(FinTab!K137:K144,0),COUNTIF(FinTab!K137:K144,""))=8,SUM(COUNTIF(FinTab!L137:L144,0),COUNTIF(FinTab!L137:L144,""))=8),"Validation failed", "Validation passed")</f>
        <v>Validation failed</v>
      </c>
      <c r="K63" s="12"/>
      <c r="L63" s="12"/>
      <c r="M63" s="12"/>
      <c r="N63" s="12"/>
      <c r="O63" s="12"/>
      <c r="P63" s="12"/>
      <c r="Q63" s="12"/>
      <c r="R63" s="150"/>
      <c r="S63" s="150"/>
      <c r="T63" s="150" t="str">
        <f>IF(LEFT(A63)="v",COUNT(T$13:T62)+1,"")</f>
        <v/>
      </c>
      <c r="U63" s="150"/>
      <c r="V63" s="150"/>
      <c r="W63" s="150"/>
      <c r="X63" s="150"/>
      <c r="Y63" s="150"/>
      <c r="Z63" s="150"/>
      <c r="AA63" s="153" t="str">
        <f t="shared" si="1"/>
        <v/>
      </c>
      <c r="AB63" s="150"/>
      <c r="AC63" s="150"/>
      <c r="AD63" s="150"/>
      <c r="AE63" s="150"/>
      <c r="AF63" s="150"/>
      <c r="AG63" s="150"/>
    </row>
    <row r="64" spans="1:33" ht="15" customHeight="1" x14ac:dyDescent="0.25">
      <c r="A64" s="25" t="str">
        <f>IF(FinTab!$O$10&gt;0,Validation!J63,Validation!J64)</f>
        <v>Validation failed</v>
      </c>
      <c r="B64" s="26"/>
      <c r="C64" s="13"/>
      <c r="D64" s="12"/>
      <c r="E64" s="12"/>
      <c r="F64" s="12"/>
      <c r="G64" s="12"/>
      <c r="H64" s="12"/>
      <c r="I64" s="12"/>
      <c r="J64" s="49" t="str">
        <f>IF(OR(SUM(COUNTIF(FinTab!E137:E144,0),COUNTIF(FinTab!E137:E144,""))=8,SUM(COUNTIF(FinTab!F137:F144,0),COUNTIF(FinTab!F137:F144,""))=8,SUM(COUNTIF(FinTab!G137:G144,0),COUNTIF(FinTab!G137:G144,""))=8,SUM(COUNTIF(FinTab!H137:H144,0),COUNTIF(FinTab!H137:H144,""))=8,SUM(COUNTIF(FinTab!I137:I144,0),COUNTIF(FinTab!I137:I144,""))=8,SUM(COUNTIF(FinTab!J137:J144,0),COUNTIF(FinTab!J137:J144,""))=8,SUM(COUNTIF(FinTab!K137:K144,0),COUNTIF(FinTab!K137:K144,""))=8),"Validation failed", "Validation passed")</f>
        <v>Validation failed</v>
      </c>
      <c r="K64" s="12"/>
      <c r="L64" s="12"/>
      <c r="M64" s="12"/>
      <c r="N64" s="12"/>
      <c r="O64" s="12"/>
      <c r="P64" s="12"/>
      <c r="Q64" s="12"/>
      <c r="R64" s="150"/>
      <c r="S64" s="150"/>
      <c r="T64" s="150">
        <v>14</v>
      </c>
      <c r="U64" s="150">
        <f>IF(A64="Validation failed",1,IF(A64="Validation warning","a",0))</f>
        <v>1</v>
      </c>
      <c r="V64" s="150">
        <f>IF(U64="a",1,0)</f>
        <v>0</v>
      </c>
      <c r="W64" s="150"/>
      <c r="X64" s="150"/>
      <c r="Y64" s="150"/>
      <c r="Z64" s="150"/>
      <c r="AA64" s="153" t="str">
        <f t="shared" si="1"/>
        <v/>
      </c>
      <c r="AB64" s="150"/>
      <c r="AC64" s="150"/>
      <c r="AD64" s="150"/>
      <c r="AE64" s="150"/>
      <c r="AF64" s="150"/>
      <c r="AG64" s="150"/>
    </row>
    <row r="65" spans="1:33" x14ac:dyDescent="0.25">
      <c r="A65" s="11"/>
      <c r="B65" s="12"/>
      <c r="C65" s="13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50"/>
      <c r="S65" s="150"/>
      <c r="T65" s="150" t="str">
        <f>IF(LEFT(A65)="v",COUNT(T$13:T64)+1,"")</f>
        <v/>
      </c>
      <c r="U65" s="150"/>
      <c r="V65" s="150"/>
      <c r="W65" s="150"/>
      <c r="X65" s="150"/>
      <c r="Y65" s="150"/>
      <c r="Z65" s="150"/>
      <c r="AA65" s="153" t="str">
        <f t="shared" si="1"/>
        <v/>
      </c>
      <c r="AB65" s="150"/>
      <c r="AC65" s="150"/>
      <c r="AD65" s="150"/>
      <c r="AE65" s="150"/>
      <c r="AF65" s="150"/>
      <c r="AG65" s="150"/>
    </row>
    <row r="66" spans="1:33" s="53" customFormat="1" ht="30" customHeight="1" x14ac:dyDescent="0.25">
      <c r="A66" s="179" t="s">
        <v>150</v>
      </c>
      <c r="B66" s="180"/>
      <c r="C66" s="186"/>
      <c r="D66" s="41"/>
      <c r="E66" s="41"/>
      <c r="F66" s="41"/>
      <c r="G66" s="41"/>
      <c r="H66" s="41"/>
      <c r="I66" s="41"/>
      <c r="J66" s="41" t="str">
        <f>IF(OR(FinTab!E61=FinTab!E137,FinTab!F61=FinTab!F137,FinTab!G61=FinTab!G137,FinTab!H61=FinTab!H137,FinTab!I61=FinTab!I137,FinTab!J61=FinTab!J137,FinTab!K61=FinTab!K137,FinTab!L61=FinTab!L137),"Validation warning","Validation passed")</f>
        <v>Validation warning</v>
      </c>
      <c r="K66" s="41"/>
      <c r="L66" s="41"/>
      <c r="M66" s="41"/>
      <c r="N66" s="41"/>
      <c r="O66" s="41"/>
      <c r="P66" s="41"/>
      <c r="Q66" s="41"/>
      <c r="R66" s="154"/>
      <c r="S66" s="154"/>
      <c r="T66" s="154" t="str">
        <f>IF(LEFT(A66)="v",COUNT(T$13:T65)+1,"")</f>
        <v/>
      </c>
      <c r="U66" s="154"/>
      <c r="V66" s="154"/>
      <c r="W66" s="154"/>
      <c r="X66" s="154"/>
      <c r="Y66" s="154"/>
      <c r="Z66" s="154"/>
      <c r="AA66" s="155" t="str">
        <f t="shared" si="1"/>
        <v/>
      </c>
      <c r="AB66" s="154"/>
      <c r="AC66" s="154"/>
      <c r="AD66" s="154"/>
      <c r="AE66" s="154"/>
      <c r="AF66" s="154"/>
      <c r="AG66" s="154"/>
    </row>
    <row r="67" spans="1:33" ht="15" customHeight="1" x14ac:dyDescent="0.25">
      <c r="A67" s="25" t="str">
        <f>IF(FinTab!$O$10&gt;0,Validation!J66,Validation!J67)</f>
        <v>Validation warning</v>
      </c>
      <c r="B67" s="34" t="str">
        <f>IF(A67="Validation passed","",IF(COUNTIF(A$73:A$77,T67)&lt;&gt;0,"Explanation provided","If you have a valid explanation for these figures matching please provide this in the boxes provided at the bottom of this page."))</f>
        <v>If you have a valid explanation for these figures matching please provide this in the boxes provided at the bottom of this page.</v>
      </c>
      <c r="C67" s="35" t="str">
        <f>IF(B67="Explanation provided","Explanation provided","")</f>
        <v/>
      </c>
      <c r="D67" s="12"/>
      <c r="E67" s="12"/>
      <c r="F67" s="12"/>
      <c r="G67" s="12"/>
      <c r="H67" s="12"/>
      <c r="I67" s="12"/>
      <c r="J67" s="49" t="str">
        <f>IF(OR(FinTab!E61=FinTab!E137,FinTab!F61=FinTab!F137,FinTab!G61=FinTab!G137,FinTab!H61=FinTab!H137,FinTab!I61=FinTab!I137,FinTab!J61=FinTab!J137,FinTab!K61=FinTab!K137),"Validation warning","Validation passed")</f>
        <v>Validation warning</v>
      </c>
      <c r="K67" s="12"/>
      <c r="L67" s="12"/>
      <c r="M67" s="12"/>
      <c r="N67" s="12"/>
      <c r="O67" s="12"/>
      <c r="P67" s="12"/>
      <c r="Q67" s="12"/>
      <c r="R67" s="150"/>
      <c r="S67" s="150"/>
      <c r="T67" s="150">
        <v>15</v>
      </c>
      <c r="U67" s="150" t="str">
        <f>IF(A67="Validation failed",1,IF(A67="Validation warning","a",0))</f>
        <v>a</v>
      </c>
      <c r="V67" s="150">
        <f>IF(U67="a",1,0)</f>
        <v>1</v>
      </c>
      <c r="W67" s="150"/>
      <c r="X67" s="150"/>
      <c r="Y67" s="150"/>
      <c r="Z67" s="150"/>
      <c r="AA67" s="153" t="str">
        <f t="shared" si="1"/>
        <v/>
      </c>
      <c r="AB67" s="150"/>
      <c r="AC67" s="150"/>
      <c r="AD67" s="150"/>
      <c r="AE67" s="150"/>
      <c r="AF67" s="150"/>
      <c r="AG67" s="150"/>
    </row>
    <row r="68" spans="1:33" x14ac:dyDescent="0.25">
      <c r="A68" s="15"/>
      <c r="B68" s="16"/>
      <c r="C68" s="3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50"/>
      <c r="S68" s="150"/>
      <c r="T68" s="150" t="str">
        <f>IF(LEFT(A68)="v",COUNT(T$13:T67)+1,"")</f>
        <v/>
      </c>
      <c r="U68" s="150"/>
      <c r="V68" s="150"/>
      <c r="W68" s="150"/>
      <c r="X68" s="150"/>
      <c r="Y68" s="150"/>
      <c r="Z68" s="150"/>
      <c r="AA68" s="153" t="str">
        <f t="shared" si="1"/>
        <v/>
      </c>
      <c r="AB68" s="150"/>
      <c r="AC68" s="150"/>
      <c r="AD68" s="150"/>
      <c r="AE68" s="150"/>
      <c r="AF68" s="150"/>
      <c r="AG68" s="150"/>
    </row>
    <row r="69" spans="1:33" ht="44.25" customHeight="1" x14ac:dyDescent="0.25">
      <c r="A69" s="11"/>
      <c r="B69" s="12"/>
      <c r="C69" s="12"/>
      <c r="D69" s="40"/>
      <c r="E69" s="40"/>
      <c r="F69" s="40"/>
      <c r="G69" s="40"/>
      <c r="H69" s="40"/>
      <c r="I69" s="40"/>
      <c r="J69" s="40"/>
      <c r="K69" s="40"/>
      <c r="L69" s="40"/>
      <c r="M69" s="12"/>
      <c r="N69" s="12"/>
      <c r="O69" s="12"/>
      <c r="P69" s="12"/>
      <c r="Q69" s="12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</row>
    <row r="70" spans="1:33" ht="36" customHeight="1" x14ac:dyDescent="0.25">
      <c r="A70" s="36" t="s">
        <v>56</v>
      </c>
      <c r="B70" s="37"/>
      <c r="C70" s="12"/>
      <c r="D70" s="41"/>
      <c r="E70" s="41"/>
      <c r="F70" s="41"/>
      <c r="G70" s="41"/>
      <c r="H70" s="41"/>
      <c r="I70" s="41"/>
      <c r="J70" s="41"/>
      <c r="K70" s="41"/>
      <c r="L70" s="41"/>
      <c r="M70" s="12"/>
      <c r="N70" s="12"/>
      <c r="O70" s="12"/>
      <c r="P70" s="12"/>
      <c r="Q70" s="12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</row>
    <row r="71" spans="1:33" ht="36" customHeight="1" x14ac:dyDescent="0.25">
      <c r="A71" s="15"/>
      <c r="B71" s="31"/>
      <c r="C71" s="12"/>
      <c r="D71" s="41"/>
      <c r="E71" s="41"/>
      <c r="F71" s="41"/>
      <c r="G71" s="41"/>
      <c r="H71" s="41"/>
      <c r="I71" s="41"/>
      <c r="J71" s="41"/>
      <c r="K71" s="41"/>
      <c r="L71" s="41"/>
      <c r="M71" s="12"/>
      <c r="N71" s="12"/>
      <c r="O71" s="12"/>
      <c r="P71" s="12"/>
      <c r="Q71" s="12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</row>
    <row r="72" spans="1:33" ht="44.25" customHeight="1" x14ac:dyDescent="0.25">
      <c r="A72" s="38" t="s">
        <v>110</v>
      </c>
      <c r="B72" s="39" t="s">
        <v>64</v>
      </c>
      <c r="C72" s="12"/>
      <c r="D72" s="41"/>
      <c r="E72" s="41"/>
      <c r="F72" s="41"/>
      <c r="G72" s="41"/>
      <c r="H72" s="41"/>
      <c r="I72" s="41"/>
      <c r="J72" s="41"/>
      <c r="K72" s="41"/>
      <c r="L72" s="41"/>
      <c r="M72" s="12"/>
      <c r="N72" s="12"/>
      <c r="O72" s="12"/>
      <c r="P72" s="12"/>
      <c r="Q72" s="12"/>
      <c r="R72" s="150"/>
      <c r="S72" s="150"/>
      <c r="T72" s="150" t="s">
        <v>58</v>
      </c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</row>
    <row r="73" spans="1:33" ht="33" customHeight="1" x14ac:dyDescent="0.25">
      <c r="A73" s="42"/>
      <c r="B73" s="20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12"/>
      <c r="N73" s="12"/>
      <c r="O73" s="12"/>
      <c r="P73" s="12"/>
      <c r="Q73" s="12"/>
      <c r="R73" s="150"/>
      <c r="S73" s="150"/>
      <c r="T73" s="150">
        <v>1</v>
      </c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</row>
    <row r="74" spans="1:33" ht="33" customHeight="1" x14ac:dyDescent="0.25">
      <c r="A74" s="6"/>
      <c r="B74" s="6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12"/>
      <c r="N74" s="12"/>
      <c r="O74" s="12"/>
      <c r="P74" s="12"/>
      <c r="Q74" s="12"/>
      <c r="R74" s="150"/>
      <c r="S74" s="150"/>
      <c r="T74" s="150">
        <v>2</v>
      </c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</row>
    <row r="75" spans="1:33" ht="33" customHeight="1" x14ac:dyDescent="0.25">
      <c r="A75" s="6"/>
      <c r="B75" s="6"/>
      <c r="C75" s="4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50"/>
      <c r="S75" s="150"/>
      <c r="T75" s="150">
        <v>3</v>
      </c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</row>
    <row r="76" spans="1:33" ht="33" customHeight="1" x14ac:dyDescent="0.25">
      <c r="A76" s="6"/>
      <c r="B76" s="6"/>
      <c r="C76" s="41"/>
      <c r="R76" s="150"/>
      <c r="S76" s="150"/>
      <c r="T76" s="150">
        <v>4</v>
      </c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</row>
    <row r="77" spans="1:33" ht="33" customHeight="1" x14ac:dyDescent="0.25">
      <c r="A77" s="6"/>
      <c r="B77" s="6"/>
      <c r="C77" s="41"/>
      <c r="R77" s="150"/>
      <c r="S77" s="150"/>
      <c r="T77" s="150">
        <v>5</v>
      </c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</row>
    <row r="78" spans="1:33" ht="33" customHeight="1" x14ac:dyDescent="0.25">
      <c r="A78" s="7"/>
      <c r="B78" s="7"/>
      <c r="C78" s="12"/>
      <c r="R78" s="150"/>
      <c r="S78" s="150"/>
      <c r="T78" s="150">
        <v>6</v>
      </c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</row>
    <row r="79" spans="1:33" hidden="1" x14ac:dyDescent="0.25">
      <c r="A79" s="8" t="s">
        <v>41</v>
      </c>
      <c r="B79" s="8" t="s">
        <v>57</v>
      </c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</row>
    <row r="80" spans="1:33" x14ac:dyDescent="0.25"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</row>
    <row r="81" spans="18:33" x14ac:dyDescent="0.25"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</row>
    <row r="82" spans="18:33" x14ac:dyDescent="0.25"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</row>
    <row r="83" spans="18:33" x14ac:dyDescent="0.25"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</row>
    <row r="84" spans="18:33" x14ac:dyDescent="0.25"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</row>
    <row r="85" spans="18:33" x14ac:dyDescent="0.25"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</row>
    <row r="86" spans="18:33" x14ac:dyDescent="0.25"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50"/>
    </row>
  </sheetData>
  <sheetProtection algorithmName="SHA-512" hashValue="peIRChJaHNVz9VeKH0cJ3fFuepmfgYpzztAhQAvuQpnaCQi4DEu9qhKyd+qWROs3vksX5VIcfXa/QuI361oJDg==" saltValue="GmykVr8l/cKAMfoxG3rE9A==" spinCount="100000" sheet="1" objects="1" scenarios="1"/>
  <mergeCells count="5">
    <mergeCell ref="A57:C57"/>
    <mergeCell ref="A66:C66"/>
    <mergeCell ref="A39:C39"/>
    <mergeCell ref="A48:C48"/>
    <mergeCell ref="B58:B59"/>
  </mergeCells>
  <conditionalFormatting sqref="A7">
    <cfRule type="expression" dxfId="72" priority="93">
      <formula>AND($U$10=0,$U$11&lt;&gt;0)</formula>
    </cfRule>
    <cfRule type="expression" dxfId="71" priority="103">
      <formula>$U$10&lt;&gt;0</formula>
    </cfRule>
    <cfRule type="expression" dxfId="70" priority="104">
      <formula>AND(val_failed=0,val_warning=0)</formula>
    </cfRule>
  </conditionalFormatting>
  <conditionalFormatting sqref="C19">
    <cfRule type="expression" dxfId="69" priority="100">
      <formula>AND($U$19=0,ISBLANK(C19))</formula>
    </cfRule>
  </conditionalFormatting>
  <conditionalFormatting sqref="B19">
    <cfRule type="expression" dxfId="68" priority="99">
      <formula>$U$19=0</formula>
    </cfRule>
  </conditionalFormatting>
  <conditionalFormatting sqref="A13 A16 A25 A28 A37 A34 A40 A46 A49 A52 A55 A58 A64 A67 A19">
    <cfRule type="expression" dxfId="67" priority="116">
      <formula>INDIRECT("U"&amp;ROW())=1</formula>
    </cfRule>
  </conditionalFormatting>
  <conditionalFormatting sqref="A40">
    <cfRule type="expression" dxfId="66" priority="85">
      <formula>INDIRECT("U"&amp;ROW())="a"</formula>
    </cfRule>
    <cfRule type="expression" dxfId="65" priority="86">
      <formula>INDIRECT("U"&amp;ROW())=1</formula>
    </cfRule>
    <cfRule type="expression" dxfId="64" priority="87">
      <formula>INDIRECT("U"&amp;ROW())=0</formula>
    </cfRule>
  </conditionalFormatting>
  <conditionalFormatting sqref="A13 A16 A25 A28 A37 A34 A40 A46 A49 A52 A55 A58 A64 A67 A19">
    <cfRule type="expression" dxfId="63" priority="96">
      <formula>INDIRECT("U"&amp;ROW())="a"</formula>
    </cfRule>
    <cfRule type="expression" dxfId="62" priority="117">
      <formula>INDIRECT("U"&amp;ROW())=0</formula>
    </cfRule>
  </conditionalFormatting>
  <conditionalFormatting sqref="J24">
    <cfRule type="expression" dxfId="61" priority="59">
      <formula>INDIRECT("U"&amp;ROW())=1</formula>
    </cfRule>
  </conditionalFormatting>
  <conditionalFormatting sqref="J24">
    <cfRule type="expression" dxfId="60" priority="58">
      <formula>INDIRECT("U"&amp;ROW())="a"</formula>
    </cfRule>
    <cfRule type="expression" dxfId="59" priority="60">
      <formula>INDIRECT("U"&amp;ROW())=0</formula>
    </cfRule>
  </conditionalFormatting>
  <conditionalFormatting sqref="J25">
    <cfRule type="expression" dxfId="58" priority="56">
      <formula>INDIRECT("U"&amp;ROW())=1</formula>
    </cfRule>
  </conditionalFormatting>
  <conditionalFormatting sqref="J25">
    <cfRule type="expression" dxfId="57" priority="55">
      <formula>INDIRECT("U"&amp;ROW())="a"</formula>
    </cfRule>
    <cfRule type="expression" dxfId="56" priority="57">
      <formula>INDIRECT("U"&amp;ROW())=0</formula>
    </cfRule>
  </conditionalFormatting>
  <conditionalFormatting sqref="A46">
    <cfRule type="expression" dxfId="55" priority="52">
      <formula>INDIRECT("U"&amp;ROW())="a"</formula>
    </cfRule>
    <cfRule type="expression" dxfId="54" priority="53">
      <formula>INDIRECT("U"&amp;ROW())=1</formula>
    </cfRule>
    <cfRule type="expression" dxfId="53" priority="54">
      <formula>INDIRECT("U"&amp;ROW())=0</formula>
    </cfRule>
  </conditionalFormatting>
  <conditionalFormatting sqref="A49">
    <cfRule type="expression" dxfId="52" priority="49">
      <formula>INDIRECT("U"&amp;ROW())="a"</formula>
    </cfRule>
    <cfRule type="expression" dxfId="51" priority="50">
      <formula>INDIRECT("U"&amp;ROW())=1</formula>
    </cfRule>
    <cfRule type="expression" dxfId="50" priority="51">
      <formula>INDIRECT("U"&amp;ROW())=0</formula>
    </cfRule>
  </conditionalFormatting>
  <conditionalFormatting sqref="A52">
    <cfRule type="expression" dxfId="49" priority="46">
      <formula>INDIRECT("U"&amp;ROW())="a"</formula>
    </cfRule>
    <cfRule type="expression" dxfId="48" priority="47">
      <formula>INDIRECT("U"&amp;ROW())=1</formula>
    </cfRule>
    <cfRule type="expression" dxfId="47" priority="48">
      <formula>INDIRECT("U"&amp;ROW())=0</formula>
    </cfRule>
  </conditionalFormatting>
  <conditionalFormatting sqref="A55">
    <cfRule type="expression" dxfId="46" priority="43">
      <formula>INDIRECT("U"&amp;ROW())="a"</formula>
    </cfRule>
    <cfRule type="expression" dxfId="45" priority="44">
      <formula>INDIRECT("U"&amp;ROW())=1</formula>
    </cfRule>
    <cfRule type="expression" dxfId="44" priority="45">
      <formula>INDIRECT("U"&amp;ROW())=0</formula>
    </cfRule>
  </conditionalFormatting>
  <conditionalFormatting sqref="A58">
    <cfRule type="expression" dxfId="43" priority="40">
      <formula>INDIRECT("U"&amp;ROW())="a"</formula>
    </cfRule>
    <cfRule type="expression" dxfId="42" priority="41">
      <formula>INDIRECT("U"&amp;ROW())=1</formula>
    </cfRule>
    <cfRule type="expression" dxfId="41" priority="42">
      <formula>INDIRECT("U"&amp;ROW())=0</formula>
    </cfRule>
  </conditionalFormatting>
  <conditionalFormatting sqref="A58">
    <cfRule type="expression" dxfId="40" priority="37">
      <formula>INDIRECT("U"&amp;ROW())="a"</formula>
    </cfRule>
    <cfRule type="expression" dxfId="39" priority="38">
      <formula>INDIRECT("U"&amp;ROW())=1</formula>
    </cfRule>
    <cfRule type="expression" dxfId="38" priority="39">
      <formula>INDIRECT("U"&amp;ROW())=0</formula>
    </cfRule>
  </conditionalFormatting>
  <conditionalFormatting sqref="A64">
    <cfRule type="expression" dxfId="37" priority="34">
      <formula>INDIRECT("U"&amp;ROW())="a"</formula>
    </cfRule>
    <cfRule type="expression" dxfId="36" priority="35">
      <formula>INDIRECT("U"&amp;ROW())=1</formula>
    </cfRule>
    <cfRule type="expression" dxfId="35" priority="36">
      <formula>INDIRECT("U"&amp;ROW())=0</formula>
    </cfRule>
  </conditionalFormatting>
  <conditionalFormatting sqref="A64">
    <cfRule type="expression" dxfId="34" priority="31">
      <formula>INDIRECT("U"&amp;ROW())="a"</formula>
    </cfRule>
    <cfRule type="expression" dxfId="33" priority="32">
      <formula>INDIRECT("U"&amp;ROW())=1</formula>
    </cfRule>
    <cfRule type="expression" dxfId="32" priority="33">
      <formula>INDIRECT("U"&amp;ROW())=0</formula>
    </cfRule>
  </conditionalFormatting>
  <conditionalFormatting sqref="A64">
    <cfRule type="expression" dxfId="31" priority="28">
      <formula>INDIRECT("U"&amp;ROW())="a"</formula>
    </cfRule>
    <cfRule type="expression" dxfId="30" priority="29">
      <formula>INDIRECT("U"&amp;ROW())=1</formula>
    </cfRule>
    <cfRule type="expression" dxfId="29" priority="30">
      <formula>INDIRECT("U"&amp;ROW())=0</formula>
    </cfRule>
  </conditionalFormatting>
  <conditionalFormatting sqref="A64">
    <cfRule type="expression" dxfId="28" priority="25">
      <formula>INDIRECT("U"&amp;ROW())="a"</formula>
    </cfRule>
    <cfRule type="expression" dxfId="27" priority="26">
      <formula>INDIRECT("U"&amp;ROW())=1</formula>
    </cfRule>
    <cfRule type="expression" dxfId="26" priority="27">
      <formula>INDIRECT("U"&amp;ROW())=0</formula>
    </cfRule>
  </conditionalFormatting>
  <conditionalFormatting sqref="A67">
    <cfRule type="expression" dxfId="25" priority="22">
      <formula>INDIRECT("U"&amp;ROW())="a"</formula>
    </cfRule>
    <cfRule type="expression" dxfId="24" priority="23">
      <formula>INDIRECT("U"&amp;ROW())=1</formula>
    </cfRule>
    <cfRule type="expression" dxfId="23" priority="24">
      <formula>INDIRECT("U"&amp;ROW())=0</formula>
    </cfRule>
  </conditionalFormatting>
  <conditionalFormatting sqref="A67">
    <cfRule type="expression" dxfId="22" priority="19">
      <formula>INDIRECT("U"&amp;ROW())="a"</formula>
    </cfRule>
    <cfRule type="expression" dxfId="21" priority="20">
      <formula>INDIRECT("U"&amp;ROW())=1</formula>
    </cfRule>
    <cfRule type="expression" dxfId="20" priority="21">
      <formula>INDIRECT("U"&amp;ROW())=0</formula>
    </cfRule>
  </conditionalFormatting>
  <conditionalFormatting sqref="A67">
    <cfRule type="expression" dxfId="19" priority="16">
      <formula>INDIRECT("U"&amp;ROW())="a"</formula>
    </cfRule>
    <cfRule type="expression" dxfId="18" priority="17">
      <formula>INDIRECT("U"&amp;ROW())=1</formula>
    </cfRule>
    <cfRule type="expression" dxfId="17" priority="18">
      <formula>INDIRECT("U"&amp;ROW())=0</formula>
    </cfRule>
  </conditionalFormatting>
  <conditionalFormatting sqref="A67">
    <cfRule type="expression" dxfId="16" priority="13">
      <formula>INDIRECT("U"&amp;ROW())="a"</formula>
    </cfRule>
    <cfRule type="expression" dxfId="15" priority="14">
      <formula>INDIRECT("U"&amp;ROW())=1</formula>
    </cfRule>
    <cfRule type="expression" dxfId="14" priority="15">
      <formula>INDIRECT("U"&amp;ROW())=0</formula>
    </cfRule>
  </conditionalFormatting>
  <conditionalFormatting sqref="A67">
    <cfRule type="expression" dxfId="13" priority="10">
      <formula>INDIRECT("U"&amp;ROW())="a"</formula>
    </cfRule>
    <cfRule type="expression" dxfId="12" priority="11">
      <formula>INDIRECT("U"&amp;ROW())=1</formula>
    </cfRule>
    <cfRule type="expression" dxfId="11" priority="12">
      <formula>INDIRECT("U"&amp;ROW())=0</formula>
    </cfRule>
  </conditionalFormatting>
  <conditionalFormatting sqref="A67">
    <cfRule type="expression" dxfId="10" priority="7">
      <formula>INDIRECT("U"&amp;ROW())="a"</formula>
    </cfRule>
    <cfRule type="expression" dxfId="9" priority="8">
      <formula>INDIRECT("U"&amp;ROW())=1</formula>
    </cfRule>
    <cfRule type="expression" dxfId="8" priority="9">
      <formula>INDIRECT("U"&amp;ROW())=0</formula>
    </cfRule>
  </conditionalFormatting>
  <conditionalFormatting sqref="A67">
    <cfRule type="expression" dxfId="7" priority="4">
      <formula>INDIRECT("U"&amp;ROW())="a"</formula>
    </cfRule>
    <cfRule type="expression" dxfId="6" priority="5">
      <formula>INDIRECT("U"&amp;ROW())=1</formula>
    </cfRule>
    <cfRule type="expression" dxfId="5" priority="6">
      <formula>INDIRECT("U"&amp;ROW())=0</formula>
    </cfRule>
  </conditionalFormatting>
  <conditionalFormatting sqref="A67">
    <cfRule type="expression" dxfId="4" priority="1">
      <formula>INDIRECT("U"&amp;ROW())="a"</formula>
    </cfRule>
    <cfRule type="expression" dxfId="3" priority="2">
      <formula>INDIRECT("U"&amp;ROW())=1</formula>
    </cfRule>
    <cfRule type="expression" dxfId="2" priority="3">
      <formula>INDIRECT("U"&amp;ROW())=0</formula>
    </cfRule>
  </conditionalFormatting>
  <dataValidations count="7">
    <dataValidation type="list" allowBlank="1" showInputMessage="1" showErrorMessage="1" sqref="C19">
      <formula1>"Confirm data in £s"</formula1>
    </dataValidation>
    <dataValidation type="list" allowBlank="1" showInputMessage="1" showErrorMessage="1" errorTitle="Error" error="Please enter a value between 1 and 14." sqref="A78">
      <formula1>OFFSET($AA$12,1,0,MAX($AA13:$TAB$68),1)</formula1>
    </dataValidation>
    <dataValidation type="list" allowBlank="1" showInputMessage="1" showErrorMessage="1" errorTitle="Error" error="Please enter the number of the validation check you would like to provide an explain about." sqref="A73">
      <formula1>OFFSET($AA$12,1,0,MAX($AA13:$TAB$68),1)</formula1>
    </dataValidation>
    <dataValidation type="list" allowBlank="1" showInputMessage="1" showErrorMessage="1" errorTitle="Error" error="Please enter a value between 1 and 14." sqref="A74">
      <formula1>OFFSET($AA$12,1,0,MAX($AA13:$TAB$68),1)</formula1>
    </dataValidation>
    <dataValidation type="list" allowBlank="1" showInputMessage="1" showErrorMessage="1" errorTitle="Error" error="Please enter a value between 1 and 14." sqref="A75">
      <formula1>OFFSET($AA$12,1,0,MAX($AA13:$TAB$68),1)</formula1>
    </dataValidation>
    <dataValidation type="list" allowBlank="1" showInputMessage="1" showErrorMessage="1" errorTitle="Error" error="Please enter a value between 1 and 14." sqref="A76">
      <formula1>OFFSET($AA$12,1,0,MAX($AA13:$TAB$68),1)</formula1>
    </dataValidation>
    <dataValidation type="list" allowBlank="1" showInputMessage="1" showErrorMessage="1" errorTitle="Error" error="Please enter a value between 1 and 14." sqref="A77">
      <formula1>OFFSET($AA$12,1,0,MAX($AA13:$TAB$68),1)</formula1>
    </dataValidation>
  </dataValidations>
  <pageMargins left="0.19685039370078741" right="0.19685039370078741" top="0.19685039370078741" bottom="0.19685039370078741" header="0.31496062992125984" footer="0.31496062992125984"/>
  <pageSetup paperSize="9" scale="48" orientation="portrait" r:id="rId1"/>
  <colBreaks count="1" manualBreakCount="1">
    <brk id="17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50" id="{8FCABD38-334A-46D5-A8FA-AAEB5AA95F56}">
            <xm:f>OR(FinTab!E61=FinTab!E137,FinTab!F61=FinTab!F137,FinTab!#REF!=FinTab!#REF!,FinTab!H61=FinTab!H137,FinTab!I61=FinTab!I137,FinTab!J61=FinTab!J137,FinTab!K61=FinTab!K137)</xm:f>
            <x14:dxf>
              <font>
                <color auto="1"/>
              </font>
              <fill>
                <patternFill>
                  <bgColor theme="0"/>
                </patternFill>
              </fill>
            </x14:dxf>
          </x14:cfRule>
          <xm:sqref>B67</xm:sqref>
        </x14:conditionalFormatting>
        <x14:conditionalFormatting xmlns:xm="http://schemas.microsoft.com/office/excel/2006/main">
          <x14:cfRule type="expression" priority="853" id="{8FCABD38-334A-46D5-A8FA-AAEB5AA95F56}">
            <xm:f>OR(FinTab!E49=FinTab!E125,FinTab!F49=FinTab!F125,FinTab!#REF!=FinTab!#REF!,FinTab!H49=FinTab!H125,FinTab!I49=FinTab!I125,FinTab!J49=FinTab!J125,FinTab!K49=FinTab!K125)</xm:f>
            <x14:dxf>
              <font>
                <color auto="1"/>
              </font>
              <fill>
                <patternFill>
                  <bgColor theme="0"/>
                </patternFill>
              </fill>
            </x14:dxf>
          </x14:cfRule>
          <xm:sqref>B58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69</vt:i4>
      </vt:variant>
    </vt:vector>
  </HeadingPairs>
  <TitlesOfParts>
    <vt:vector size="71" baseType="lpstr">
      <vt:lpstr>FinTab</vt:lpstr>
      <vt:lpstr>Validation</vt:lpstr>
      <vt:lpstr>allyears_datacol</vt:lpstr>
      <vt:lpstr>allyears_rowtag</vt:lpstr>
      <vt:lpstr>allyears_rowvar</vt:lpstr>
      <vt:lpstr>confirm_datacol</vt:lpstr>
      <vt:lpstr>finyear_datacol</vt:lpstr>
      <vt:lpstr>finyear_rowtag</vt:lpstr>
      <vt:lpstr>finyear_rowvar</vt:lpstr>
      <vt:lpstr>Isyear8</vt:lpstr>
      <vt:lpstr>Isyear8_rowtag</vt:lpstr>
      <vt:lpstr>Isyear8_rowvar</vt:lpstr>
      <vt:lpstr>OfSFin_datacol</vt:lpstr>
      <vt:lpstr>OfSFin_rowvar</vt:lpstr>
      <vt:lpstr>FinTab!Print_Area</vt:lpstr>
      <vt:lpstr>Provider</vt:lpstr>
      <vt:lpstr>t1_prefill</vt:lpstr>
      <vt:lpstr>t1_rowtag1</vt:lpstr>
      <vt:lpstr>t1_rowtag2</vt:lpstr>
      <vt:lpstr>t1_rowtag3</vt:lpstr>
      <vt:lpstr>t2_prefill</vt:lpstr>
      <vt:lpstr>t2_rowtag1</vt:lpstr>
      <vt:lpstr>t2_rowtag2</vt:lpstr>
      <vt:lpstr>t2_rowtag3</vt:lpstr>
      <vt:lpstr>t2_rowtag4</vt:lpstr>
      <vt:lpstr>t2_rowtag5</vt:lpstr>
      <vt:lpstr>t2_rowtag6</vt:lpstr>
      <vt:lpstr>t2_rowtag7</vt:lpstr>
      <vt:lpstr>t2_rowtag8</vt:lpstr>
      <vt:lpstr>t2_rowtag9</vt:lpstr>
      <vt:lpstr>t3_prefill</vt:lpstr>
      <vt:lpstr>t3_rowtag1</vt:lpstr>
      <vt:lpstr>t3_rowtag10</vt:lpstr>
      <vt:lpstr>t3_rowtag11</vt:lpstr>
      <vt:lpstr>t3_rowtag2</vt:lpstr>
      <vt:lpstr>t3_rowtag3</vt:lpstr>
      <vt:lpstr>t3_rowtag4</vt:lpstr>
      <vt:lpstr>t3_rowtag5</vt:lpstr>
      <vt:lpstr>t3_rowtag6</vt:lpstr>
      <vt:lpstr>t3_rowtag7</vt:lpstr>
      <vt:lpstr>t3_rowtag8</vt:lpstr>
      <vt:lpstr>t3_rowtag9</vt:lpstr>
      <vt:lpstr>t4_prefill</vt:lpstr>
      <vt:lpstr>t4_rowtag</vt:lpstr>
      <vt:lpstr>teachOutOnly</vt:lpstr>
      <vt:lpstr>UKPRN</vt:lpstr>
      <vt:lpstr>Val_datacol</vt:lpstr>
      <vt:lpstr>val_failed</vt:lpstr>
      <vt:lpstr>val_reason_datacol</vt:lpstr>
      <vt:lpstr>val_reason_rowtag</vt:lpstr>
      <vt:lpstr>val_reason_rowvar</vt:lpstr>
      <vt:lpstr>val_rowtag1</vt:lpstr>
      <vt:lpstr>val_rowtag10</vt:lpstr>
      <vt:lpstr>val_rowtag11</vt:lpstr>
      <vt:lpstr>val_rowtag12</vt:lpstr>
      <vt:lpstr>val_rowtag13</vt:lpstr>
      <vt:lpstr>val_rowtag14</vt:lpstr>
      <vt:lpstr>val_rowtag15</vt:lpstr>
      <vt:lpstr>val_rowtag18</vt:lpstr>
      <vt:lpstr>val_rowtag19</vt:lpstr>
      <vt:lpstr>val_rowtag2</vt:lpstr>
      <vt:lpstr>val_rowtag3</vt:lpstr>
      <vt:lpstr>val_rowtag4</vt:lpstr>
      <vt:lpstr>val_rowtag5</vt:lpstr>
      <vt:lpstr>val_rowtag6</vt:lpstr>
      <vt:lpstr>val_rowtag7</vt:lpstr>
      <vt:lpstr>val_rowtag8</vt:lpstr>
      <vt:lpstr>val_rowtag9</vt:lpstr>
      <vt:lpstr>val_rowtg8</vt:lpstr>
      <vt:lpstr>Val_rowvar</vt:lpstr>
      <vt:lpstr>val_warning</vt:lpstr>
    </vt:vector>
  </TitlesOfParts>
  <Company>HEFCE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partrha</dc:creator>
  <cp:lastModifiedBy>Phil Walsh Atkins [7221]</cp:lastModifiedBy>
  <cp:lastPrinted>2016-07-22T11:30:20Z</cp:lastPrinted>
  <dcterms:created xsi:type="dcterms:W3CDTF">2013-05-15T12:07:20Z</dcterms:created>
  <dcterms:modified xsi:type="dcterms:W3CDTF">2018-05-18T12:16:59Z</dcterms:modified>
</cp:coreProperties>
</file>