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Registration with OFS\Financial Tables\Templates\"/>
    </mc:Choice>
  </mc:AlternateContent>
  <xr:revisionPtr revIDLastSave="0" documentId="13_ncr:1_{9C6CB4BB-C245-47C3-944C-4D4892946AB7}" xr6:coauthVersionLast="47" xr6:coauthVersionMax="47" xr10:uidLastSave="{00000000-0000-0000-0000-000000000000}"/>
  <workbookProtection lockStructure="1"/>
  <bookViews>
    <workbookView xWindow="-110" yWindow="-110" windowWidth="22780" windowHeight="14660" tabRatio="712" xr2:uid="{00000000-000D-0000-FFFF-FFFF00000000}"/>
  </bookViews>
  <sheets>
    <sheet name="FinTab" sheetId="1" r:id="rId1"/>
    <sheet name="Validation" sheetId="2" r:id="rId2"/>
    <sheet name="Config" sheetId="4" state="veryHidden" r:id="rId3"/>
    <sheet name="Fin_FinYearConfig" sheetId="11" state="veryHidden" r:id="rId4"/>
    <sheet name="Fin_Tab1config" sheetId="5" state="veryHidden" r:id="rId5"/>
    <sheet name="Fin_Tab2config" sheetId="6" state="veryHidden" r:id="rId6"/>
    <sheet name="Fin_Tab3config" sheetId="7" state="veryHidden" r:id="rId7"/>
    <sheet name="Fin_Tab4config" sheetId="8" state="veryHidden" r:id="rId8"/>
    <sheet name="Fin_year8config" sheetId="19" state="veryHidden" r:id="rId9"/>
    <sheet name="Fin_Validationconfig" sheetId="9" state="veryHidden" r:id="rId10"/>
    <sheet name="Fin_Val_reasonconfig" sheetId="13" state="veryHidden" r:id="rId11"/>
    <sheet name="Fin_AllYearsConfig" sheetId="15" state="veryHidden" r:id="rId12"/>
    <sheet name="Fin_Val_confirmconfig" sheetId="17" state="veryHidden" r:id="rId13"/>
  </sheets>
  <definedNames>
    <definedName name="allyears_datacol">FinTab!$E$38:$K$38</definedName>
    <definedName name="allyears_rowtag">FinTab!$M$15</definedName>
    <definedName name="allyears_rowvar">FinTab!$M$14</definedName>
    <definedName name="confirm_datacol">Validation!$C$11</definedName>
    <definedName name="FinInd_DataCol" localSheetId="8">FinTab!#REF!</definedName>
    <definedName name="FinInd_DataCol">FinTab!#REF!</definedName>
    <definedName name="FinInd_rowtag" localSheetId="8">FinTab!#REF!</definedName>
    <definedName name="FinInd_rowtag">FinTab!#REF!</definedName>
    <definedName name="FinInd_rowvar" localSheetId="8">FinTab!#REF!</definedName>
    <definedName name="FinInd_rowvar">FinTab!#REF!</definedName>
    <definedName name="finyear_datacol">FinTab!$E$11</definedName>
    <definedName name="finyear_rowtag">FinTab!$N$10</definedName>
    <definedName name="finyear_rowvar">FinTab!$N$9</definedName>
    <definedName name="Isyear8">FinTab!$O$11</definedName>
    <definedName name="Isyear8_rowtag">FinTab!$P$12</definedName>
    <definedName name="Isyear8_rowvar">FinTab!$P$11</definedName>
    <definedName name="OfSFin_datacol">FinTab!$E$38:$L$38</definedName>
    <definedName name="OfSFin_rowvar">FinTab!$M$17:$P$17</definedName>
    <definedName name="PPdatacol" localSheetId="8">#REF!</definedName>
    <definedName name="PPdatacol">#REF!</definedName>
    <definedName name="_xlnm.Print_Area" localSheetId="0">FinTab!$A$1:$N$148</definedName>
    <definedName name="Provider">FinTab!$A$5</definedName>
    <definedName name="SNdatacols" localSheetId="8">#REF!</definedName>
    <definedName name="SNdatacols">#REF!</definedName>
    <definedName name="t1_prefill">FinTab!$AG$19:$AL$37</definedName>
    <definedName name="t1_rowtag1">FinTab!$M$19:$P$26</definedName>
    <definedName name="t1_rowtag2">FinTab!$M$28:$P$32</definedName>
    <definedName name="t1_rowtag3">FinTab!$M$35:$P$37</definedName>
    <definedName name="t2_prefill">FinTab!$AG$46:$AL$75</definedName>
    <definedName name="t2_rowtag1">FinTab!$M$46:$P$52</definedName>
    <definedName name="t2_rowtag2">FinTab!$M$55:$P$61</definedName>
    <definedName name="t2_rowtag3">FinTab!$M$63:$P$63</definedName>
    <definedName name="t2_rowtag4">FinTab!$M$65:$P$65</definedName>
    <definedName name="t2_rowtag5">FinTab!$M$67:$P$67</definedName>
    <definedName name="t2_rowtag6">FinTab!$M$69:$P$69</definedName>
    <definedName name="t2_rowtag7">FinTab!$M$71:$P$71</definedName>
    <definedName name="t2_rowtag8">FinTab!$M$73:$P$73</definedName>
    <definedName name="t2_rowtag9">FinTab!$M$75:$P$75</definedName>
    <definedName name="t3_prefill">FinTab!$AG$84:$AL$131</definedName>
    <definedName name="t3_rowtag1">FinTab!$M$84:$P$87</definedName>
    <definedName name="t3_rowtag10">FinTab!$M$126:$P$129</definedName>
    <definedName name="t3_rowtag11">FinTab!$M$131:$P$131</definedName>
    <definedName name="t3_rowtag2">FinTab!$M$89:$P$89</definedName>
    <definedName name="t3_rowtag3">FinTab!$M$92:$P$97</definedName>
    <definedName name="t3_rowtag4">FinTab!$M$100:$P$106</definedName>
    <definedName name="t3_rowtag5">FinTab!$M$108:$P$108</definedName>
    <definedName name="t3_rowtag6">FinTab!$M$111:$P$114</definedName>
    <definedName name="t3_rowtag7">FinTab!$M$116:$P$116</definedName>
    <definedName name="t3_rowtag8">FinTab!$M$118:$P$118</definedName>
    <definedName name="t3_rowtag9">FinTab!$M$121:$P$123</definedName>
    <definedName name="t4_prefill">FinTab!$AG$139:$AL$146</definedName>
    <definedName name="t4_rowtag">FinTab!$M$139:$P$146</definedName>
    <definedName name="teachOutOnly">FinTab!$X$10</definedName>
    <definedName name="UKPRN">FinTab!$A$6</definedName>
    <definedName name="Val_datacol">Validation!$A$11</definedName>
    <definedName name="val_failed">Validation!$U$12</definedName>
    <definedName name="val_reason_datacol">Validation!$A$81:$B$81</definedName>
    <definedName name="val_reason_rowtag">Validation!$T$75:$T$80</definedName>
    <definedName name="val_reason_rowvar">Validation!$T$74</definedName>
    <definedName name="val_rowtag1">Validation!$T$15</definedName>
    <definedName name="val_rowtag10">Validation!$T$51</definedName>
    <definedName name="val_rowtag11">Validation!$T$54</definedName>
    <definedName name="val_rowtag12">Validation!$T$57</definedName>
    <definedName name="val_rowtag13">Validation!$T$60</definedName>
    <definedName name="val_rowtag14">Validation!$T$66</definedName>
    <definedName name="val_rowtag15">Validation!$T$69</definedName>
    <definedName name="val_rowtag17" localSheetId="8">Validation!#REF!</definedName>
    <definedName name="val_rowtag17">Validation!#REF!</definedName>
    <definedName name="val_rowtag18">Validation!$T$66</definedName>
    <definedName name="val_rowtag19">Validation!$T$69</definedName>
    <definedName name="val_rowtag2">Validation!$T$18</definedName>
    <definedName name="val_rowtag20" localSheetId="8">Validation!#REF!</definedName>
    <definedName name="val_rowtag20">Validation!#REF!</definedName>
    <definedName name="val_rowtag3">Validation!$T$21</definedName>
    <definedName name="val_rowtag4">Validation!$T$27</definedName>
    <definedName name="val_rowtag5">Validation!$T$30</definedName>
    <definedName name="val_rowtag6">Validation!$T$36</definedName>
    <definedName name="val_rowtag7">Validation!$T$39</definedName>
    <definedName name="val_rowtag8">Validation!$T$42</definedName>
    <definedName name="val_rowtag9">Validation!$T$48</definedName>
    <definedName name="val_rowtg8">Validation!$T$39</definedName>
    <definedName name="Val_rowvar">Validation!$T$12</definedName>
    <definedName name="val_warning">Validation!$U$13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2" l="1"/>
  <c r="J50" i="2"/>
  <c r="J42" i="2"/>
  <c r="J41" i="2"/>
  <c r="J39" i="2"/>
  <c r="J38" i="2"/>
  <c r="A39" i="2" l="1"/>
  <c r="A42" i="2"/>
  <c r="A51" i="2"/>
  <c r="L15" i="1"/>
  <c r="L43" i="1" l="1"/>
  <c r="L146" i="1"/>
  <c r="L129" i="1"/>
  <c r="L123" i="1"/>
  <c r="L114" i="1"/>
  <c r="L106" i="1"/>
  <c r="L97" i="1"/>
  <c r="L87" i="1"/>
  <c r="L61" i="1"/>
  <c r="L52" i="1"/>
  <c r="L37" i="1"/>
  <c r="L32" i="1"/>
  <c r="Y18" i="1" s="1"/>
  <c r="L108" i="1" l="1"/>
  <c r="L118" i="1" s="1"/>
  <c r="L131" i="1"/>
  <c r="L63" i="1"/>
  <c r="L73" i="1" s="1"/>
  <c r="L81" i="1"/>
  <c r="L136" i="1"/>
  <c r="AA15" i="2" l="1"/>
  <c r="E43" i="1" l="1"/>
  <c r="K32" i="1" l="1"/>
  <c r="J32" i="1"/>
  <c r="I32" i="1"/>
  <c r="H32" i="1"/>
  <c r="G32" i="1"/>
  <c r="G61" i="1" l="1"/>
  <c r="G37" i="1" l="1"/>
  <c r="G136" i="1"/>
  <c r="E32" i="1" l="1"/>
  <c r="T18" i="1"/>
  <c r="G81" i="1"/>
  <c r="G43" i="1"/>
  <c r="T25" i="2"/>
  <c r="R18" i="1" l="1"/>
  <c r="T28" i="2"/>
  <c r="T31" i="2"/>
  <c r="T32" i="2"/>
  <c r="T33" i="2"/>
  <c r="T34" i="2"/>
  <c r="T37" i="2"/>
  <c r="T38" i="2"/>
  <c r="T22" i="2"/>
  <c r="T23" i="2"/>
  <c r="T24" i="2"/>
  <c r="T40" i="2"/>
  <c r="T41" i="2"/>
  <c r="T43" i="2"/>
  <c r="T44" i="2"/>
  <c r="T45" i="2"/>
  <c r="T46" i="2"/>
  <c r="T47" i="2"/>
  <c r="T49" i="2"/>
  <c r="T50" i="2"/>
  <c r="T52" i="2"/>
  <c r="T53" i="2"/>
  <c r="T55" i="2"/>
  <c r="T56" i="2"/>
  <c r="T58" i="2"/>
  <c r="T59" i="2"/>
  <c r="T61" i="2"/>
  <c r="T62" i="2"/>
  <c r="T63" i="2"/>
  <c r="T64" i="2"/>
  <c r="T65" i="2"/>
  <c r="T67" i="2"/>
  <c r="T68" i="2"/>
  <c r="T70" i="2"/>
  <c r="G52" i="1"/>
  <c r="G146" i="1"/>
  <c r="G129" i="1"/>
  <c r="G123" i="1"/>
  <c r="G114" i="1"/>
  <c r="G106" i="1"/>
  <c r="G97" i="1"/>
  <c r="G87" i="1"/>
  <c r="G131" i="1" l="1"/>
  <c r="G108" i="1"/>
  <c r="G118" i="1" l="1"/>
  <c r="AA16" i="2"/>
  <c r="H37" i="1" l="1"/>
  <c r="I37" i="1"/>
  <c r="J37" i="1"/>
  <c r="K37" i="1"/>
  <c r="G63" i="1" l="1"/>
  <c r="E129" i="1" l="1"/>
  <c r="E61" i="1"/>
  <c r="F32" i="1"/>
  <c r="F61" i="1"/>
  <c r="G73" i="1"/>
  <c r="F37" i="1"/>
  <c r="E37" i="1"/>
  <c r="E146" i="1"/>
  <c r="F146" i="1"/>
  <c r="E123" i="1"/>
  <c r="E114" i="1"/>
  <c r="F123" i="1"/>
  <c r="F114" i="1"/>
  <c r="F87" i="1"/>
  <c r="E97" i="1"/>
  <c r="F97" i="1"/>
  <c r="E87" i="1"/>
  <c r="F106" i="1"/>
  <c r="E106" i="1"/>
  <c r="F129" i="1"/>
  <c r="F52" i="1"/>
  <c r="E52" i="1"/>
  <c r="U18" i="2"/>
  <c r="J26" i="2" l="1"/>
  <c r="J27" i="2"/>
  <c r="J30" i="2"/>
  <c r="J29" i="2"/>
  <c r="T133" i="1"/>
  <c r="U42" i="2"/>
  <c r="V42" i="2" s="1"/>
  <c r="F63" i="1"/>
  <c r="E63" i="1"/>
  <c r="E131" i="1"/>
  <c r="F131" i="1"/>
  <c r="F108" i="1"/>
  <c r="E108" i="1"/>
  <c r="E118" i="1" s="1"/>
  <c r="A27" i="2" l="1"/>
  <c r="A30" i="2"/>
  <c r="U39" i="2"/>
  <c r="V39" i="2" s="1"/>
  <c r="E73" i="1"/>
  <c r="F73" i="1"/>
  <c r="S133" i="1" s="1"/>
  <c r="F118" i="1"/>
  <c r="U51" i="2"/>
  <c r="V51" i="2" s="1"/>
  <c r="S18" i="1" l="1"/>
  <c r="U18" i="1"/>
  <c r="V18" i="1"/>
  <c r="W18" i="1"/>
  <c r="X18" i="1"/>
  <c r="J21" i="2" l="1"/>
  <c r="J20" i="2"/>
  <c r="K146" i="1"/>
  <c r="J146" i="1"/>
  <c r="I146" i="1"/>
  <c r="H146" i="1"/>
  <c r="V18" i="2"/>
  <c r="K87" i="1"/>
  <c r="K97" i="1"/>
  <c r="K106" i="1"/>
  <c r="K114" i="1"/>
  <c r="K123" i="1"/>
  <c r="K129" i="1"/>
  <c r="Y133" i="1" s="1"/>
  <c r="K61" i="1"/>
  <c r="K52" i="1"/>
  <c r="A21" i="2" l="1"/>
  <c r="U21" i="2" s="1"/>
  <c r="V21" i="2" s="1"/>
  <c r="J66" i="2"/>
  <c r="J65" i="2"/>
  <c r="AA17" i="2"/>
  <c r="K108" i="1"/>
  <c r="K63" i="1"/>
  <c r="K131" i="1"/>
  <c r="A15" i="2"/>
  <c r="A7" i="2"/>
  <c r="A6" i="2"/>
  <c r="A66" i="2" l="1"/>
  <c r="U15" i="2"/>
  <c r="K118" i="1"/>
  <c r="K73" i="1"/>
  <c r="H129" i="1"/>
  <c r="I129" i="1"/>
  <c r="J129" i="1"/>
  <c r="H123" i="1"/>
  <c r="I123" i="1"/>
  <c r="J123" i="1"/>
  <c r="H114" i="1"/>
  <c r="I114" i="1"/>
  <c r="J114" i="1"/>
  <c r="H106" i="1"/>
  <c r="I106" i="1"/>
  <c r="J106" i="1"/>
  <c r="H97" i="1"/>
  <c r="I97" i="1"/>
  <c r="J97" i="1"/>
  <c r="H87" i="1"/>
  <c r="I87" i="1"/>
  <c r="J87" i="1"/>
  <c r="H61" i="1"/>
  <c r="I61" i="1"/>
  <c r="J61" i="1"/>
  <c r="H52" i="1"/>
  <c r="I52" i="1"/>
  <c r="J52" i="1"/>
  <c r="J57" i="2" l="1"/>
  <c r="J56" i="2"/>
  <c r="V15" i="2"/>
  <c r="X133" i="1"/>
  <c r="J63" i="1"/>
  <c r="H63" i="1"/>
  <c r="J108" i="1"/>
  <c r="H108" i="1"/>
  <c r="I63" i="1"/>
  <c r="I108" i="1"/>
  <c r="J131" i="1"/>
  <c r="H131" i="1"/>
  <c r="I131" i="1"/>
  <c r="A57" i="2" l="1"/>
  <c r="U57" i="2" s="1"/>
  <c r="V57" i="2" s="1"/>
  <c r="J68" i="2"/>
  <c r="J69" i="2"/>
  <c r="U27" i="2"/>
  <c r="U30" i="2"/>
  <c r="V30" i="2" s="1"/>
  <c r="H118" i="1"/>
  <c r="J118" i="1"/>
  <c r="I118" i="1"/>
  <c r="I73" i="1"/>
  <c r="H73" i="1"/>
  <c r="J73" i="1"/>
  <c r="A69" i="2" l="1"/>
  <c r="B69" i="2" s="1"/>
  <c r="J35" i="2"/>
  <c r="J36" i="2"/>
  <c r="J48" i="2"/>
  <c r="J54" i="2"/>
  <c r="J53" i="2"/>
  <c r="J47" i="2"/>
  <c r="U133" i="1"/>
  <c r="W133" i="1"/>
  <c r="V133" i="1"/>
  <c r="V27" i="2"/>
  <c r="A48" i="2" l="1"/>
  <c r="U48" i="2" s="1"/>
  <c r="A54" i="2"/>
  <c r="U54" i="2" s="1"/>
  <c r="V54" i="2" s="1"/>
  <c r="A36" i="2"/>
  <c r="U36" i="2" s="1"/>
  <c r="V36" i="2" s="1"/>
  <c r="U69" i="2"/>
  <c r="V69" i="2" s="1"/>
  <c r="J60" i="2"/>
  <c r="J59" i="2"/>
  <c r="A60" i="2" l="1"/>
  <c r="U60" i="2" s="1"/>
  <c r="V60" i="2" s="1"/>
  <c r="K43" i="1"/>
  <c r="J43" i="1"/>
  <c r="I43" i="1"/>
  <c r="H136" i="1"/>
  <c r="E81" i="1"/>
  <c r="V48" i="2"/>
  <c r="F136" i="1"/>
  <c r="I136" i="1"/>
  <c r="J136" i="1"/>
  <c r="K81" i="1"/>
  <c r="E136" i="1"/>
  <c r="I81" i="1"/>
  <c r="J81" i="1"/>
  <c r="H43" i="1"/>
  <c r="H81" i="1"/>
  <c r="K136" i="1"/>
  <c r="F81" i="1"/>
  <c r="F43" i="1"/>
  <c r="B60" i="2" l="1"/>
  <c r="U66" i="2"/>
  <c r="U12" i="2" s="1"/>
  <c r="V66" i="2" l="1"/>
  <c r="U13" i="2" l="1"/>
  <c r="A8" i="1" s="1"/>
  <c r="A9" i="2" l="1"/>
  <c r="T29" i="2" l="1"/>
  <c r="T26" i="2"/>
  <c r="AA18" i="2" l="1"/>
  <c r="AA19" i="2" l="1"/>
  <c r="T35" i="2"/>
  <c r="AA22" i="2" s="1"/>
  <c r="AA28" i="2" l="1"/>
  <c r="AA25" i="2"/>
  <c r="AA31" i="2"/>
  <c r="AA20" i="2"/>
  <c r="AA21" i="2" l="1"/>
  <c r="AA23" i="2" l="1"/>
  <c r="AA24" i="2" l="1"/>
  <c r="C69" i="2" l="1"/>
  <c r="AA35" i="2" l="1"/>
  <c r="AA29" i="2"/>
  <c r="AA26" i="2"/>
  <c r="AA30" i="2"/>
  <c r="AA52" i="2"/>
  <c r="AA57" i="2"/>
  <c r="AA27" i="2"/>
  <c r="AA36" i="2"/>
  <c r="AA46" i="2" l="1"/>
  <c r="AA33" i="2"/>
  <c r="AA56" i="2"/>
  <c r="AA44" i="2"/>
  <c r="AA37" i="2"/>
  <c r="AA62" i="2"/>
  <c r="AA63" i="2"/>
  <c r="AA38" i="2"/>
  <c r="AA64" i="2"/>
  <c r="AA51" i="2"/>
  <c r="AA66" i="2"/>
  <c r="AA48" i="2"/>
  <c r="AA53" i="2"/>
  <c r="AA68" i="2"/>
  <c r="AA39" i="2"/>
  <c r="AA34" i="2"/>
  <c r="AA69" i="2"/>
  <c r="AA49" i="2"/>
  <c r="AA70" i="2"/>
  <c r="AA54" i="2"/>
  <c r="AA60" i="2"/>
  <c r="AA55" i="2"/>
  <c r="AA45" i="2"/>
  <c r="AA47" i="2"/>
  <c r="AA59" i="2"/>
  <c r="AA61" i="2"/>
  <c r="AA40" i="2"/>
  <c r="AA58" i="2"/>
  <c r="AA65" i="2"/>
  <c r="AA32" i="2"/>
  <c r="AA67" i="2"/>
  <c r="AA42" i="2"/>
  <c r="AA50" i="2"/>
  <c r="AA41" i="2"/>
  <c r="AA43" i="2"/>
</calcChain>
</file>

<file path=xl/sharedStrings.xml><?xml version="1.0" encoding="utf-8"?>
<sst xmlns="http://schemas.openxmlformats.org/spreadsheetml/2006/main" count="656" uniqueCount="261">
  <si>
    <t>Table 1 : Key contextual data</t>
  </si>
  <si>
    <t>Year 1</t>
  </si>
  <si>
    <t>Year2</t>
  </si>
  <si>
    <t>Audited data</t>
  </si>
  <si>
    <t>Forecast data</t>
  </si>
  <si>
    <t>Financial year ending:</t>
  </si>
  <si>
    <t xml:space="preserve">Total </t>
  </si>
  <si>
    <t>1. Student numbers (FTE)</t>
  </si>
  <si>
    <t>Total</t>
  </si>
  <si>
    <t>2. Staff numbers (FTE; including hourly paid/contractors)</t>
  </si>
  <si>
    <t>FTE</t>
  </si>
  <si>
    <t>Table 2: Income and expenditure</t>
  </si>
  <si>
    <t>1. Income</t>
  </si>
  <si>
    <t>2. Expenditure</t>
  </si>
  <si>
    <t>3. Surplus/ (deficit)</t>
  </si>
  <si>
    <t>4. Share of surplus/ (deficit) from joint ventures and associates</t>
  </si>
  <si>
    <t>5. Taxation</t>
  </si>
  <si>
    <t>6. Minority interest</t>
  </si>
  <si>
    <t>7. Exceptional items (to be detailed in commentary)</t>
  </si>
  <si>
    <t>8. Surplus / (deficit) to be transferred to reserves before dividends</t>
  </si>
  <si>
    <t>9. Dividends</t>
  </si>
  <si>
    <t>Table 3: Balance Sheet</t>
  </si>
  <si>
    <t>1. Fixed assets</t>
  </si>
  <si>
    <t>2. Endowments</t>
  </si>
  <si>
    <t>3. Current assets</t>
  </si>
  <si>
    <t>4. Liabilities falling due within one year</t>
  </si>
  <si>
    <t>5. Net current assets / (liabilities)</t>
  </si>
  <si>
    <t>6. Liabilities falling due after one year</t>
  </si>
  <si>
    <t>Table 4: Cash flow statement</t>
  </si>
  <si>
    <t>2. Net cash inflow / (outflow) from returns on investments and servicing of finance</t>
  </si>
  <si>
    <t>3. Taxation</t>
  </si>
  <si>
    <t>5. Management of liquid resources</t>
  </si>
  <si>
    <t>6. Net cash inflow / (outflow) from financing</t>
  </si>
  <si>
    <t>Validation</t>
  </si>
  <si>
    <t>4. Net cash inflow / (outflow) from capital expenditure and financial investment</t>
  </si>
  <si>
    <t>Year1</t>
  </si>
  <si>
    <t>Tab</t>
  </si>
  <si>
    <t>Head1</t>
  </si>
  <si>
    <t>Head2</t>
  </si>
  <si>
    <t>Version:</t>
  </si>
  <si>
    <t>2.0</t>
  </si>
  <si>
    <t>Date format:</t>
  </si>
  <si>
    <t>dd-MMM-yyyy</t>
  </si>
  <si>
    <t>Table Section</t>
  </si>
  <si>
    <t>Table count</t>
  </si>
  <si>
    <t>Validation section</t>
  </si>
  <si>
    <t>Count</t>
  </si>
  <si>
    <t>Error Sheet section</t>
  </si>
  <si>
    <t>Error sheet</t>
  </si>
  <si>
    <t>Print Section</t>
  </si>
  <si>
    <t>Pre-process section</t>
  </si>
  <si>
    <t>Tables</t>
  </si>
  <si>
    <t>Do Load</t>
  </si>
  <si>
    <t>Do recreate</t>
  </si>
  <si>
    <t>Do create</t>
  </si>
  <si>
    <t>Number of statements</t>
  </si>
  <si>
    <t>Type</t>
  </si>
  <si>
    <t>Syntax</t>
  </si>
  <si>
    <t>Starting column</t>
  </si>
  <si>
    <t>Number of Statements</t>
  </si>
  <si>
    <t>Copies</t>
  </si>
  <si>
    <t>Ranges</t>
  </si>
  <si>
    <t>Orientations</t>
  </si>
  <si>
    <t>Tab1</t>
  </si>
  <si>
    <t>Yes</t>
  </si>
  <si>
    <t>No</t>
  </si>
  <si>
    <t>Cell highlight template</t>
  </si>
  <si>
    <t>Tab2</t>
  </si>
  <si>
    <t>Tab3</t>
  </si>
  <si>
    <t>Tab4</t>
  </si>
  <si>
    <t>message</t>
  </si>
  <si>
    <t>Workbook</t>
  </si>
  <si>
    <t>Table 3: Balance sheet</t>
  </si>
  <si>
    <t>Val</t>
  </si>
  <si>
    <t>total number of validation failures</t>
  </si>
  <si>
    <t>Table Settings</t>
  </si>
  <si>
    <t>Page Settings</t>
  </si>
  <si>
    <t xml:space="preserve">Additional info section </t>
  </si>
  <si>
    <t>Tag table</t>
  </si>
  <si>
    <t>Page name</t>
  </si>
  <si>
    <t>Null value</t>
  </si>
  <si>
    <t>Page variable value</t>
  </si>
  <si>
    <t>Range</t>
  </si>
  <si>
    <t>Data cleaning</t>
  </si>
  <si>
    <t>Column tags</t>
  </si>
  <si>
    <t>sql</t>
  </si>
  <si>
    <t>SQL table name</t>
  </si>
  <si>
    <t>Load column tags</t>
  </si>
  <si>
    <t>Paging variable</t>
  </si>
  <si>
    <t>Column variables</t>
  </si>
  <si>
    <t>Number of pages</t>
  </si>
  <si>
    <t>Data variables</t>
  </si>
  <si>
    <t>Append records</t>
  </si>
  <si>
    <t>Row tags</t>
  </si>
  <si>
    <t>Load row tags</t>
  </si>
  <si>
    <t xml:space="preserve">Row variables </t>
  </si>
  <si>
    <t xml:space="preserve">Hide row flags </t>
  </si>
  <si>
    <t>Hide column flags</t>
  </si>
  <si>
    <t>direct</t>
  </si>
  <si>
    <t>%V</t>
  </si>
  <si>
    <t>T1_4!Provider</t>
  </si>
  <si>
    <t>T1_4!UKPRN</t>
  </si>
  <si>
    <t>val_rowvar</t>
  </si>
  <si>
    <t>t4_rowtag</t>
  </si>
  <si>
    <t xml:space="preserve">Provider: </t>
  </si>
  <si>
    <t xml:space="preserve">UKPRN: </t>
  </si>
  <si>
    <t>Year 2</t>
  </si>
  <si>
    <t>tag</t>
  </si>
  <si>
    <t>FinYear</t>
  </si>
  <si>
    <t>finyear_datacol</t>
  </si>
  <si>
    <t>finyear_rowtag</t>
  </si>
  <si>
    <t>finyear_rowvar</t>
  </si>
  <si>
    <t>Year3</t>
  </si>
  <si>
    <t>Year4</t>
  </si>
  <si>
    <t>Year5</t>
  </si>
  <si>
    <t>Year6</t>
  </si>
  <si>
    <t>Year 5</t>
  </si>
  <si>
    <t>Year 6</t>
  </si>
  <si>
    <t>7. Provisions for liabilities and charges</t>
  </si>
  <si>
    <t>8. Net total assets / (liabilities)</t>
  </si>
  <si>
    <t>9. Endowments</t>
  </si>
  <si>
    <t>10. Reserves</t>
  </si>
  <si>
    <t>11. Total funds</t>
  </si>
  <si>
    <t>If you have a genuine reason for failing any of the above validation checks please give details below.</t>
  </si>
  <si>
    <t>Reason</t>
  </si>
  <si>
    <t>row_num</t>
  </si>
  <si>
    <t>val_reason_datacol</t>
  </si>
  <si>
    <t>val_reason_rowtag</t>
  </si>
  <si>
    <t>val_reason_rowvar</t>
  </si>
  <si>
    <t>Year7</t>
  </si>
  <si>
    <t>Year 7</t>
  </si>
  <si>
    <t>year_end</t>
  </si>
  <si>
    <t>AllYears</t>
  </si>
  <si>
    <t>allyears_rowtag</t>
  </si>
  <si>
    <t>allyears_rowvar</t>
  </si>
  <si>
    <t>Date of most recent financial year end (which you have audited accounts for):</t>
  </si>
  <si>
    <t>Explanation</t>
  </si>
  <si>
    <r>
      <t xml:space="preserve">Current year
</t>
    </r>
    <r>
      <rPr>
        <i/>
        <sz val="11"/>
        <color theme="1"/>
        <rFont val="Calibri"/>
        <family val="2"/>
        <scheme val="minor"/>
      </rPr>
      <t>Year 4</t>
    </r>
  </si>
  <si>
    <t>8. Net increase/ (decrease) in cash in year</t>
  </si>
  <si>
    <t>7. Other (e.g. dividend paid)</t>
  </si>
  <si>
    <t>£s</t>
  </si>
  <si>
    <t>val_rowtag2</t>
  </si>
  <si>
    <t>Head3</t>
  </si>
  <si>
    <t xml:space="preserve">   a. Home and EU students </t>
  </si>
  <si>
    <t xml:space="preserve">   b. Non-EU students</t>
  </si>
  <si>
    <t xml:space="preserve">   a. Academic staff</t>
  </si>
  <si>
    <t xml:space="preserve">   b. Administrative and management staff</t>
  </si>
  <si>
    <t xml:space="preserve">   b. Public funders - other</t>
  </si>
  <si>
    <t xml:space="preserve">   c. Fee income from Home and EU students</t>
  </si>
  <si>
    <t xml:space="preserve">   d. Fee income from non-EU students</t>
  </si>
  <si>
    <t xml:space="preserve">   e. Other income</t>
  </si>
  <si>
    <t xml:space="preserve">   f. Interest and endowment income</t>
  </si>
  <si>
    <t xml:space="preserve">   a. Staff costs</t>
  </si>
  <si>
    <t xml:space="preserve">   b. Directors/trustees remuneration</t>
  </si>
  <si>
    <t xml:space="preserve">   c. Other operating costs</t>
  </si>
  <si>
    <t xml:space="preserve">   d. Maintenance costs</t>
  </si>
  <si>
    <t xml:space="preserve">   e. Depreciation</t>
  </si>
  <si>
    <t xml:space="preserve">   f. Interest and other finance costs</t>
  </si>
  <si>
    <t xml:space="preserve">   a. Intangible assets</t>
  </si>
  <si>
    <t xml:space="preserve">   b. Tangible assets</t>
  </si>
  <si>
    <t xml:space="preserve">   c. Investments</t>
  </si>
  <si>
    <t xml:space="preserve">   a. Stock</t>
  </si>
  <si>
    <t xml:space="preserve">   b. Current debtors (excluding loans to directors)</t>
  </si>
  <si>
    <t xml:space="preserve">   c. Loans to directors</t>
  </si>
  <si>
    <t xml:space="preserve">   d. Short-term investments</t>
  </si>
  <si>
    <t xml:space="preserve">   e. Cash at bank and in hand</t>
  </si>
  <si>
    <t xml:space="preserve">   a. Deferred fees</t>
  </si>
  <si>
    <t xml:space="preserve">   b. Other creditors</t>
  </si>
  <si>
    <t xml:space="preserve">   c. Tax and social security costs</t>
  </si>
  <si>
    <t xml:space="preserve">   d. Current portion of long-term liability</t>
  </si>
  <si>
    <t xml:space="preserve">   e. Loan from directors</t>
  </si>
  <si>
    <t xml:space="preserve">   f. Overdraft</t>
  </si>
  <si>
    <t xml:space="preserve">   a. Borrowing</t>
  </si>
  <si>
    <t xml:space="preserve">   b. Loan from directors</t>
  </si>
  <si>
    <t xml:space="preserve">  c. Other liabilities</t>
  </si>
  <si>
    <t xml:space="preserve">   a. Permanent endowments</t>
  </si>
  <si>
    <t xml:space="preserve">   b. Expendable endowments</t>
  </si>
  <si>
    <t xml:space="preserve">   a. Share capital</t>
  </si>
  <si>
    <t xml:space="preserve">   b. Income and expenditure</t>
  </si>
  <si>
    <t xml:space="preserve">   c. Other reserves</t>
  </si>
  <si>
    <t>Average fee per students (for validation £s not £000s)</t>
  </si>
  <si>
    <t>If you have checked your workbook is completed in pounds please confirm here:</t>
  </si>
  <si>
    <t>Expected reserves</t>
  </si>
  <si>
    <t>Validation check (please select from drop down)</t>
  </si>
  <si>
    <t>confirm</t>
  </si>
  <si>
    <t>confirm_datacol</t>
  </si>
  <si>
    <t>val_rowtag3</t>
  </si>
  <si>
    <t>Val_datacol</t>
  </si>
  <si>
    <t>t1_rowtag1, t1_rowtag2, t1_rowtag3</t>
  </si>
  <si>
    <t>total number of validation warnings</t>
  </si>
  <si>
    <t>difference tolerance</t>
  </si>
  <si>
    <t>No of validation rules for dropdown list</t>
  </si>
  <si>
    <t>3. The workbook should be completed in £s (not £000s)</t>
  </si>
  <si>
    <t>4. Please ensure student numbers are completed for all years.</t>
  </si>
  <si>
    <t>5. Please ensure staff numbers are completed for all years.</t>
  </si>
  <si>
    <t>t2_rowtag1, t2_rowtag2, t2_rowtag3, t2_rowtag4, t2_rowtag5, t2_rowtag6, t2_rowtag7, t2_rowtag8, t2_rowtag9</t>
  </si>
  <si>
    <t>t3_rowtag1, t3_rowtag2, t3_rowtag3, t3_rowtag4, t3_rowtag5, t3_rowtag6, t3_rowtag7, t3_rowtag8, t3_rowtag9, t3_rowtag10, t3_rowtag11</t>
  </si>
  <si>
    <t>FinTab</t>
  </si>
  <si>
    <r>
      <t xml:space="preserve">Current year
</t>
    </r>
    <r>
      <rPr>
        <i/>
        <sz val="11"/>
        <rFont val="Calibri"/>
        <family val="2"/>
        <scheme val="minor"/>
      </rPr>
      <t>Year 4</t>
    </r>
  </si>
  <si>
    <t>1. You must complete the date of the most recent financial year end (cell E8 on FinTab).</t>
  </si>
  <si>
    <t>2. The date of your last audited accounts (cell E8 of FinTab) must occur in the past (note: this validation only works after upload).</t>
  </si>
  <si>
    <t xml:space="preserve">   a. Public funders - Education and Skills Funding Agency</t>
  </si>
  <si>
    <t xml:space="preserve">      iii. HE students on undesignated courses</t>
  </si>
  <si>
    <t xml:space="preserve">      iv. Non-HE students on undesignated courses</t>
  </si>
  <si>
    <t xml:space="preserve">      vii. HE students on undesignated courses</t>
  </si>
  <si>
    <t xml:space="preserve">      vi. DLPT HE students on current and future courses  designated for DSA only</t>
  </si>
  <si>
    <t xml:space="preserve">      iv. DLPT HE students on current and future courses designated for UG student support</t>
  </si>
  <si>
    <t xml:space="preserve">      iii. FT HE students on current and future courses designated for DSA only</t>
  </si>
  <si>
    <t xml:space="preserve">      ii. FT HE students on current and future courses designated for PG masters loans</t>
  </si>
  <si>
    <t xml:space="preserve">      i.  FT HE students on current and future courses designated for UG student support</t>
  </si>
  <si>
    <t xml:space="preserve">      i.  FT HE students on current and future designated courses</t>
  </si>
  <si>
    <t xml:space="preserve">      ii. DLPT HE students on current and future designated courses</t>
  </si>
  <si>
    <t xml:space="preserve">      viii. Non-HE students on undesignated courses</t>
  </si>
  <si>
    <t>1a</t>
  </si>
  <si>
    <t>1b</t>
  </si>
  <si>
    <t>1c</t>
  </si>
  <si>
    <t>2a</t>
  </si>
  <si>
    <t>2b</t>
  </si>
  <si>
    <t>2c</t>
  </si>
  <si>
    <t>EXEC OfSRegistration.dbo.datecheck '%V'</t>
  </si>
  <si>
    <t xml:space="preserve">      v. DLPT HE students on current and future courses designated for PG masters loans</t>
  </si>
  <si>
    <t>OfS Registration Financial Tables - Validation</t>
  </si>
  <si>
    <t>6. Please ensure you have completed Table 2: Income and expenditure for all years.</t>
  </si>
  <si>
    <t>7. Dividends (Head 9) should be not be positive.</t>
  </si>
  <si>
    <t>8. If you have Non-EU students (Table 1 head 1b) then you should have fee income from Non-EU students (Table 2 head 1d) and vice versa.</t>
  </si>
  <si>
    <t>9. Please ensure you have completed Table 3: Balance sheet for all years.</t>
  </si>
  <si>
    <t>10. Please ensure you have entered intangible assets (Head 1a) and tangible assets (Head 1b) in the correct rows for each year.</t>
  </si>
  <si>
    <t>11. Net total assets (Head 8) should equal total funds (Head 11) for all years.</t>
  </si>
  <si>
    <t>12. Endowments (Head 2) should equal total endowments (Head 9) for each year.</t>
  </si>
  <si>
    <t>13. Total reserves (Table 3 head 10) should be equal to previous years total reserves (Table 3 head 10) plus Surplus / (deficit) to be transferred to reserves after dividends (Table 2 head 8 + head 9).</t>
  </si>
  <si>
    <t>14. Please ensure you have completed Table 4: Cash flow statement for all years.</t>
  </si>
  <si>
    <t>15. We would not expect Surplus / (deficit) (Table 2 head 3) to equal Net cash inflow/ (outflow) from operating activities (Table 4 head 1).</t>
  </si>
  <si>
    <t>1. Net cash inflow/ (outflow) from operating activities</t>
  </si>
  <si>
    <t>val_rowtag1, val_rowtag2, val_rowtag3, val_rowtag4, val_rowtag5, val_rowtag6, val_rowtag7, val_rowtag8, val_rowtag9, val_rowtag10, val_rowtag11, val_rowtag12, val_rowtag13, val_rowtag14, val_rowtag15</t>
  </si>
  <si>
    <t>OfSFin_datacol</t>
  </si>
  <si>
    <t>OfSFin_rowvar</t>
  </si>
  <si>
    <r>
      <rPr>
        <sz val="11"/>
        <color theme="1"/>
        <rFont val="Calibri"/>
        <family val="2"/>
        <scheme val="minor"/>
      </rPr>
      <t>Last audited year</t>
    </r>
    <r>
      <rPr>
        <i/>
        <sz val="11"/>
        <color theme="1"/>
        <rFont val="Calibri"/>
        <family val="2"/>
        <scheme val="minor"/>
      </rPr>
      <t xml:space="preserve">
Year 3</t>
    </r>
  </si>
  <si>
    <t>Year 8</t>
  </si>
  <si>
    <t>Year8</t>
  </si>
  <si>
    <t>allyears_datacol</t>
  </si>
  <si>
    <t>Isyear8</t>
  </si>
  <si>
    <t>Isyear8_rowvar</t>
  </si>
  <si>
    <t>Isyear8_rowtag</t>
  </si>
  <si>
    <t>value</t>
  </si>
  <si>
    <t>OfS Registration Financial Tables</t>
  </si>
  <si>
    <t>Fin_FinYear</t>
  </si>
  <si>
    <t>Fin_Tab1</t>
  </si>
  <si>
    <t>Fin_Tab2</t>
  </si>
  <si>
    <t>Fin_Tab3</t>
  </si>
  <si>
    <t>Fin_Tab4</t>
  </si>
  <si>
    <t>Fin_Validation</t>
  </si>
  <si>
    <t>Fin_Val_reason</t>
  </si>
  <si>
    <t>Fin_AllYears</t>
  </si>
  <si>
    <t>Fin_Val_confirm</t>
  </si>
  <si>
    <t>Fin_year8</t>
  </si>
  <si>
    <t>select itemname from OfSRegistration.dbo.Fin_control where ukprn='%V'</t>
  </si>
  <si>
    <t>Fin_Year8</t>
  </si>
  <si>
    <t>SELECT count(*) from OfSRegistration.dbo.Fin_Validation where ukprn = '%V' and message = 'Validation failed'</t>
  </si>
  <si>
    <t>All providers required to complete the Registration Financial Tables will be issued their own bespoke workbook, which will be available to download from the Office for Students portal.</t>
  </si>
  <si>
    <t>This sample workbook shows the full scope of data covered by the Registration Financial Tables.</t>
  </si>
  <si>
    <r>
      <t xml:space="preserve">You </t>
    </r>
    <r>
      <rPr>
        <b/>
        <sz val="14"/>
        <color theme="1"/>
        <rFont val="Calibri"/>
        <family val="2"/>
        <scheme val="minor"/>
      </rPr>
      <t>SHOULD NOT USE</t>
    </r>
    <r>
      <rPr>
        <sz val="14"/>
        <color theme="1"/>
        <rFont val="Calibri"/>
        <family val="2"/>
        <scheme val="minor"/>
      </rPr>
      <t xml:space="preserve"> this sample workbook for your submission, and you </t>
    </r>
    <r>
      <rPr>
        <b/>
        <sz val="14"/>
        <color theme="1"/>
        <rFont val="Calibri"/>
        <family val="2"/>
        <scheme val="minor"/>
      </rPr>
      <t xml:space="preserve">WILL NOT </t>
    </r>
    <r>
      <rPr>
        <sz val="14"/>
        <color theme="1"/>
        <rFont val="Calibri"/>
        <family val="2"/>
        <scheme val="minor"/>
      </rPr>
      <t>be able to submit it to the portal.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</si>
</sst>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yy;@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rgb="FFCCFFCC"/>
      </right>
      <top/>
      <bottom/>
      <diagonal/>
    </border>
    <border>
      <left/>
      <right style="thick">
        <color rgb="FFCCFF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/>
      <diagonal/>
    </border>
  </borders>
  <cellStyleXfs count="5">
    <xf numFmtId="0" fontId="0" fillId="0" borderId="0"/>
    <xf numFmtId="0" fontId="7" fillId="0" borderId="0"/>
    <xf numFmtId="0" fontId="7" fillId="0" borderId="0"/>
    <xf numFmtId="0" fontId="12" fillId="0" borderId="0"/>
    <xf numFmtId="0" fontId="7" fillId="0" borderId="0"/>
  </cellStyleXfs>
  <cellXfs count="239">
    <xf numFmtId="0" fontId="0" fillId="0" borderId="0" xfId="0"/>
    <xf numFmtId="3" fontId="2" fillId="2" borderId="17" xfId="0" applyNumberFormat="1" applyFont="1" applyFill="1" applyBorder="1" applyProtection="1">
      <protection locked="0"/>
    </xf>
    <xf numFmtId="3" fontId="2" fillId="2" borderId="25" xfId="0" applyNumberFormat="1" applyFont="1" applyFill="1" applyBorder="1" applyProtection="1">
      <protection locked="0"/>
    </xf>
    <xf numFmtId="3" fontId="2" fillId="2" borderId="13" xfId="0" applyNumberFormat="1" applyFont="1" applyFill="1" applyBorder="1" applyProtection="1">
      <protection locked="0"/>
    </xf>
    <xf numFmtId="3" fontId="2" fillId="2" borderId="28" xfId="0" applyNumberFormat="1" applyFont="1" applyFill="1" applyBorder="1" applyProtection="1">
      <protection locked="0"/>
    </xf>
    <xf numFmtId="0" fontId="7" fillId="0" borderId="0" xfId="1"/>
    <xf numFmtId="49" fontId="7" fillId="0" borderId="0" xfId="1" applyNumberFormat="1"/>
    <xf numFmtId="0" fontId="7" fillId="0" borderId="0" xfId="1" applyAlignment="1">
      <alignment horizontal="right"/>
    </xf>
    <xf numFmtId="0" fontId="8" fillId="3" borderId="0" xfId="1" applyFont="1" applyFill="1"/>
    <xf numFmtId="0" fontId="8" fillId="4" borderId="0" xfId="1" applyFont="1" applyFill="1"/>
    <xf numFmtId="0" fontId="9" fillId="5" borderId="0" xfId="2" applyFont="1" applyFill="1"/>
    <xf numFmtId="0" fontId="8" fillId="6" borderId="0" xfId="1" applyFont="1" applyFill="1"/>
    <xf numFmtId="0" fontId="9" fillId="6" borderId="0" xfId="1" applyFont="1" applyFill="1"/>
    <xf numFmtId="0" fontId="8" fillId="7" borderId="29" xfId="1" applyFont="1" applyFill="1" applyBorder="1"/>
    <xf numFmtId="0" fontId="8" fillId="7" borderId="0" xfId="1" applyFont="1" applyFill="1" applyBorder="1"/>
    <xf numFmtId="0" fontId="9" fillId="7" borderId="0" xfId="1" applyFont="1" applyFill="1"/>
    <xf numFmtId="0" fontId="9" fillId="7" borderId="30" xfId="1" applyFont="1" applyFill="1" applyBorder="1"/>
    <xf numFmtId="0" fontId="10" fillId="8" borderId="0" xfId="1" applyFont="1" applyFill="1"/>
    <xf numFmtId="0" fontId="5" fillId="8" borderId="0" xfId="1" applyFont="1" applyFill="1"/>
    <xf numFmtId="0" fontId="11" fillId="9" borderId="0" xfId="1" applyFont="1" applyFill="1"/>
    <xf numFmtId="0" fontId="11" fillId="10" borderId="0" xfId="1" applyFont="1" applyFill="1"/>
    <xf numFmtId="0" fontId="1" fillId="11" borderId="0" xfId="1" applyFont="1" applyFill="1"/>
    <xf numFmtId="0" fontId="7" fillId="11" borderId="0" xfId="1" applyFill="1"/>
    <xf numFmtId="0" fontId="11" fillId="12" borderId="29" xfId="1" applyFont="1" applyFill="1" applyBorder="1"/>
    <xf numFmtId="0" fontId="11" fillId="12" borderId="0" xfId="1" applyFont="1" applyFill="1" applyBorder="1"/>
    <xf numFmtId="0" fontId="11" fillId="12" borderId="0" xfId="1" applyFont="1" applyFill="1"/>
    <xf numFmtId="0" fontId="11" fillId="12" borderId="30" xfId="1" applyFont="1" applyFill="1" applyBorder="1"/>
    <xf numFmtId="0" fontId="11" fillId="13" borderId="0" xfId="1" applyFont="1" applyFill="1"/>
    <xf numFmtId="0" fontId="7" fillId="14" borderId="0" xfId="2" applyFont="1" applyFill="1"/>
    <xf numFmtId="0" fontId="7" fillId="9" borderId="0" xfId="1" applyFont="1" applyFill="1"/>
    <xf numFmtId="0" fontId="11" fillId="15" borderId="0" xfId="2" applyFont="1" applyFill="1"/>
    <xf numFmtId="0" fontId="7" fillId="12" borderId="0" xfId="1" applyFont="1" applyFill="1"/>
    <xf numFmtId="0" fontId="7" fillId="13" borderId="0" xfId="1" applyFont="1" applyFill="1"/>
    <xf numFmtId="0" fontId="7" fillId="0" borderId="0" xfId="1" applyFill="1"/>
    <xf numFmtId="0" fontId="8" fillId="0" borderId="0" xfId="1" applyFont="1" applyFill="1"/>
    <xf numFmtId="0" fontId="9" fillId="0" borderId="0" xfId="1" applyFont="1" applyFill="1"/>
    <xf numFmtId="0" fontId="1" fillId="0" borderId="0" xfId="1" applyFont="1" applyFill="1"/>
    <xf numFmtId="0" fontId="7" fillId="16" borderId="0" xfId="4" applyFill="1"/>
    <xf numFmtId="0" fontId="1" fillId="17" borderId="0" xfId="4" applyFont="1" applyFill="1"/>
    <xf numFmtId="0" fontId="1" fillId="18" borderId="0" xfId="4" applyFont="1" applyFill="1"/>
    <xf numFmtId="0" fontId="7" fillId="18" borderId="0" xfId="4" applyFill="1"/>
    <xf numFmtId="0" fontId="7" fillId="0" borderId="0" xfId="4"/>
    <xf numFmtId="0" fontId="7" fillId="19" borderId="0" xfId="4" applyFill="1"/>
    <xf numFmtId="0" fontId="7" fillId="20" borderId="0" xfId="4" applyFill="1"/>
    <xf numFmtId="0" fontId="7" fillId="20" borderId="0" xfId="4" applyFont="1" applyFill="1"/>
    <xf numFmtId="0" fontId="7" fillId="21" borderId="0" xfId="4" applyFill="1"/>
    <xf numFmtId="0" fontId="7" fillId="20" borderId="0" xfId="4" applyFill="1" applyAlignment="1">
      <alignment wrapText="1"/>
    </xf>
    <xf numFmtId="3" fontId="2" fillId="2" borderId="32" xfId="0" applyNumberFormat="1" applyFont="1" applyFill="1" applyBorder="1" applyProtection="1">
      <protection locked="0"/>
    </xf>
    <xf numFmtId="0" fontId="7" fillId="21" borderId="0" xfId="4" applyFill="1" applyAlignment="1">
      <alignment wrapText="1"/>
    </xf>
    <xf numFmtId="0" fontId="0" fillId="2" borderId="33" xfId="0" applyFill="1" applyBorder="1" applyAlignment="1" applyProtection="1">
      <alignment wrapText="1"/>
      <protection locked="0"/>
    </xf>
    <xf numFmtId="0" fontId="0" fillId="2" borderId="34" xfId="0" applyFill="1" applyBorder="1" applyAlignment="1" applyProtection="1">
      <alignment wrapText="1"/>
      <protection locked="0"/>
    </xf>
    <xf numFmtId="0" fontId="0" fillId="2" borderId="0" xfId="0" applyFill="1" applyProtection="1"/>
    <xf numFmtId="0" fontId="0" fillId="2" borderId="0" xfId="0" applyFill="1" applyBorder="1" applyAlignment="1" applyProtection="1">
      <alignment horizontal="left"/>
    </xf>
    <xf numFmtId="0" fontId="0" fillId="2" borderId="6" xfId="0" applyFill="1" applyBorder="1" applyProtection="1"/>
    <xf numFmtId="0" fontId="0" fillId="2" borderId="8" xfId="0" applyFill="1" applyBorder="1" applyProtection="1"/>
    <xf numFmtId="0" fontId="0" fillId="2" borderId="0" xfId="0" applyFill="1" applyBorder="1" applyProtection="1"/>
    <xf numFmtId="0" fontId="0" fillId="2" borderId="9" xfId="0" applyFill="1" applyBorder="1" applyProtection="1"/>
    <xf numFmtId="3" fontId="0" fillId="2" borderId="4" xfId="0" applyNumberFormat="1" applyFill="1" applyBorder="1" applyProtection="1"/>
    <xf numFmtId="0" fontId="0" fillId="2" borderId="11" xfId="0" applyFill="1" applyBorder="1" applyProtection="1"/>
    <xf numFmtId="0" fontId="0" fillId="2" borderId="12" xfId="0" applyFill="1" applyBorder="1" applyProtection="1"/>
    <xf numFmtId="3" fontId="0" fillId="2" borderId="15" xfId="0" applyNumberFormat="1" applyFill="1" applyBorder="1" applyProtection="1"/>
    <xf numFmtId="3" fontId="0" fillId="2" borderId="2" xfId="0" applyNumberFormat="1" applyFill="1" applyBorder="1" applyProtection="1"/>
    <xf numFmtId="3" fontId="0" fillId="2" borderId="12" xfId="0" applyNumberFormat="1" applyFill="1" applyBorder="1" applyProtection="1"/>
    <xf numFmtId="0" fontId="0" fillId="2" borderId="36" xfId="0" applyFill="1" applyBorder="1" applyAlignment="1" applyProtection="1">
      <alignment wrapText="1"/>
      <protection locked="0"/>
    </xf>
    <xf numFmtId="0" fontId="13" fillId="2" borderId="0" xfId="0" applyFont="1" applyFill="1" applyProtection="1"/>
    <xf numFmtId="0" fontId="3" fillId="2" borderId="0" xfId="0" applyFont="1" applyFill="1" applyProtection="1"/>
    <xf numFmtId="0" fontId="1" fillId="2" borderId="5" xfId="0" applyFont="1" applyFill="1" applyBorder="1" applyProtection="1"/>
    <xf numFmtId="0" fontId="0" fillId="2" borderId="7" xfId="0" applyFill="1" applyBorder="1" applyProtection="1"/>
    <xf numFmtId="0" fontId="0" fillId="2" borderId="8" xfId="0" applyFill="1" applyBorder="1" applyAlignment="1" applyProtection="1"/>
    <xf numFmtId="0" fontId="0" fillId="2" borderId="0" xfId="0" applyFill="1" applyBorder="1" applyAlignment="1" applyProtection="1"/>
    <xf numFmtId="0" fontId="0" fillId="2" borderId="8" xfId="0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0" fillId="2" borderId="11" xfId="0" applyFill="1" applyBorder="1" applyAlignment="1" applyProtection="1">
      <alignment horizontal="left"/>
    </xf>
    <xf numFmtId="0" fontId="0" fillId="2" borderId="12" xfId="0" applyFill="1" applyBorder="1" applyAlignment="1" applyProtection="1">
      <alignment horizontal="left"/>
    </xf>
    <xf numFmtId="0" fontId="0" fillId="2" borderId="13" xfId="0" applyFill="1" applyBorder="1" applyProtection="1"/>
    <xf numFmtId="0" fontId="6" fillId="2" borderId="8" xfId="0" applyFont="1" applyFill="1" applyBorder="1" applyAlignment="1" applyProtection="1">
      <alignment horizontal="left"/>
    </xf>
    <xf numFmtId="0" fontId="6" fillId="2" borderId="8" xfId="0" applyFont="1" applyFill="1" applyBorder="1" applyProtection="1"/>
    <xf numFmtId="0" fontId="5" fillId="2" borderId="0" xfId="0" applyFont="1" applyFill="1" applyBorder="1" applyAlignment="1" applyProtection="1">
      <alignment vertical="top" wrapText="1"/>
    </xf>
    <xf numFmtId="0" fontId="5" fillId="2" borderId="9" xfId="0" applyFont="1" applyFill="1" applyBorder="1" applyAlignment="1" applyProtection="1">
      <alignment vertical="top" wrapText="1"/>
    </xf>
    <xf numFmtId="0" fontId="0" fillId="2" borderId="5" xfId="0" applyFill="1" applyBorder="1" applyProtection="1"/>
    <xf numFmtId="0" fontId="0" fillId="2" borderId="35" xfId="0" applyFill="1" applyBorder="1" applyProtection="1"/>
    <xf numFmtId="0" fontId="1" fillId="2" borderId="31" xfId="0" applyFont="1" applyFill="1" applyBorder="1" applyAlignment="1" applyProtection="1">
      <alignment wrapText="1"/>
    </xf>
    <xf numFmtId="0" fontId="1" fillId="2" borderId="31" xfId="0" applyFont="1" applyFill="1" applyBorder="1" applyAlignment="1" applyProtection="1"/>
    <xf numFmtId="0" fontId="1" fillId="2" borderId="0" xfId="0" applyFont="1" applyFill="1" applyBorder="1" applyAlignment="1" applyProtection="1"/>
    <xf numFmtId="0" fontId="0" fillId="2" borderId="0" xfId="0" applyFill="1" applyBorder="1" applyAlignment="1" applyProtection="1">
      <alignment wrapText="1"/>
    </xf>
    <xf numFmtId="0" fontId="0" fillId="2" borderId="36" xfId="0" applyFill="1" applyBorder="1" applyProtection="1">
      <protection locked="0"/>
    </xf>
    <xf numFmtId="165" fontId="2" fillId="2" borderId="31" xfId="0" applyNumberFormat="1" applyFont="1" applyFill="1" applyBorder="1" applyAlignment="1" applyProtection="1">
      <protection locked="0"/>
    </xf>
    <xf numFmtId="0" fontId="1" fillId="22" borderId="31" xfId="0" applyFont="1" applyFill="1" applyBorder="1" applyProtection="1">
      <protection locked="0"/>
    </xf>
    <xf numFmtId="3" fontId="2" fillId="2" borderId="0" xfId="0" applyNumberFormat="1" applyFont="1" applyFill="1" applyBorder="1" applyProtection="1">
      <protection locked="0"/>
    </xf>
    <xf numFmtId="3" fontId="2" fillId="2" borderId="9" xfId="0" applyNumberFormat="1" applyFont="1" applyFill="1" applyBorder="1" applyProtection="1">
      <protection locked="0"/>
    </xf>
    <xf numFmtId="3" fontId="2" fillId="2" borderId="26" xfId="0" applyNumberFormat="1" applyFont="1" applyFill="1" applyBorder="1" applyProtection="1">
      <protection locked="0"/>
    </xf>
    <xf numFmtId="3" fontId="2" fillId="2" borderId="12" xfId="0" applyNumberFormat="1" applyFont="1" applyFill="1" applyBorder="1" applyProtection="1">
      <protection locked="0"/>
    </xf>
    <xf numFmtId="0" fontId="0" fillId="2" borderId="0" xfId="0" applyFill="1" applyBorder="1" applyProtection="1"/>
    <xf numFmtId="3" fontId="0" fillId="2" borderId="0" xfId="0" applyNumberFormat="1" applyFill="1" applyBorder="1" applyProtection="1"/>
    <xf numFmtId="3" fontId="6" fillId="2" borderId="0" xfId="0" applyNumberFormat="1" applyFont="1" applyFill="1" applyBorder="1" applyProtection="1">
      <protection locked="0"/>
    </xf>
    <xf numFmtId="0" fontId="15" fillId="0" borderId="0" xfId="0" applyFont="1" applyFill="1" applyProtection="1"/>
    <xf numFmtId="0" fontId="0" fillId="2" borderId="0" xfId="0" applyFill="1" applyAlignment="1" applyProtection="1">
      <alignment wrapText="1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165" fontId="2" fillId="2" borderId="0" xfId="0" applyNumberFormat="1" applyFont="1" applyFill="1" applyBorder="1" applyAlignment="1" applyProtection="1">
      <protection locked="0"/>
    </xf>
    <xf numFmtId="165" fontId="0" fillId="2" borderId="0" xfId="0" applyNumberFormat="1" applyFill="1" applyProtection="1">
      <protection locked="0"/>
    </xf>
    <xf numFmtId="164" fontId="0" fillId="2" borderId="0" xfId="0" applyNumberFormat="1" applyFill="1" applyBorder="1" applyAlignment="1" applyProtection="1">
      <alignment horizontal="left"/>
      <protection locked="0"/>
    </xf>
    <xf numFmtId="164" fontId="0" fillId="2" borderId="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49" fontId="0" fillId="2" borderId="0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3" fontId="0" fillId="2" borderId="0" xfId="0" applyNumberForma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0" fillId="2" borderId="0" xfId="0" applyFill="1" applyBorder="1" applyAlignment="1" applyProtection="1">
      <alignment horizontal="right"/>
      <protection locked="0"/>
    </xf>
    <xf numFmtId="3" fontId="0" fillId="2" borderId="0" xfId="0" applyNumberForma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3" fontId="6" fillId="2" borderId="0" xfId="0" applyNumberFormat="1" applyFont="1" applyFill="1" applyBorder="1" applyProtection="1"/>
    <xf numFmtId="0" fontId="6" fillId="2" borderId="0" xfId="0" applyFont="1" applyFill="1" applyAlignment="1" applyProtection="1">
      <protection locked="0"/>
    </xf>
    <xf numFmtId="3" fontId="6" fillId="2" borderId="15" xfId="0" applyNumberFormat="1" applyFont="1" applyFill="1" applyBorder="1" applyProtection="1"/>
    <xf numFmtId="3" fontId="0" fillId="2" borderId="19" xfId="0" applyNumberFormat="1" applyFill="1" applyBorder="1" applyProtection="1"/>
    <xf numFmtId="3" fontId="0" fillId="2" borderId="14" xfId="0" applyNumberFormat="1" applyFill="1" applyBorder="1" applyProtection="1"/>
    <xf numFmtId="3" fontId="6" fillId="2" borderId="4" xfId="0" applyNumberFormat="1" applyFont="1" applyFill="1" applyBorder="1" applyProtection="1"/>
    <xf numFmtId="0" fontId="6" fillId="2" borderId="21" xfId="0" applyFont="1" applyFill="1" applyBorder="1" applyProtection="1"/>
    <xf numFmtId="0" fontId="6" fillId="2" borderId="0" xfId="0" applyFont="1" applyFill="1" applyProtection="1"/>
    <xf numFmtId="3" fontId="0" fillId="2" borderId="3" xfId="0" applyNumberFormat="1" applyFill="1" applyBorder="1" applyProtection="1"/>
    <xf numFmtId="3" fontId="0" fillId="2" borderId="18" xfId="0" applyNumberFormat="1" applyFill="1" applyBorder="1" applyProtection="1"/>
    <xf numFmtId="3" fontId="0" fillId="2" borderId="10" xfId="0" applyNumberFormat="1" applyFill="1" applyBorder="1" applyProtection="1"/>
    <xf numFmtId="0" fontId="0" fillId="2" borderId="17" xfId="0" applyFill="1" applyBorder="1" applyProtection="1"/>
    <xf numFmtId="3" fontId="0" fillId="2" borderId="13" xfId="0" applyNumberFormat="1" applyFill="1" applyBorder="1" applyProtection="1"/>
    <xf numFmtId="0" fontId="6" fillId="2" borderId="0" xfId="0" applyFont="1" applyFill="1" applyBorder="1" applyProtection="1"/>
    <xf numFmtId="3" fontId="0" fillId="2" borderId="17" xfId="0" applyNumberFormat="1" applyFill="1" applyBorder="1" applyProtection="1"/>
    <xf numFmtId="3" fontId="0" fillId="2" borderId="9" xfId="0" applyNumberFormat="1" applyFill="1" applyBorder="1" applyProtection="1"/>
    <xf numFmtId="164" fontId="0" fillId="2" borderId="0" xfId="0" applyNumberFormat="1" applyFill="1" applyBorder="1" applyAlignment="1" applyProtection="1">
      <alignment horizontal="right"/>
    </xf>
    <xf numFmtId="164" fontId="0" fillId="2" borderId="17" xfId="0" applyNumberFormat="1" applyFill="1" applyBorder="1" applyAlignment="1" applyProtection="1">
      <alignment horizontal="right"/>
    </xf>
    <xf numFmtId="164" fontId="0" fillId="2" borderId="9" xfId="0" applyNumberFormat="1" applyFill="1" applyBorder="1" applyAlignment="1" applyProtection="1">
      <alignment horizontal="right"/>
    </xf>
    <xf numFmtId="0" fontId="19" fillId="2" borderId="0" xfId="0" applyFont="1" applyFill="1" applyProtection="1"/>
    <xf numFmtId="3" fontId="6" fillId="2" borderId="2" xfId="0" applyNumberFormat="1" applyFont="1" applyFill="1" applyBorder="1" applyProtection="1"/>
    <xf numFmtId="0" fontId="14" fillId="2" borderId="0" xfId="0" applyFont="1" applyFill="1" applyBorder="1" applyAlignment="1" applyProtection="1">
      <alignment horizontal="right" wrapText="1"/>
    </xf>
    <xf numFmtId="0" fontId="0" fillId="2" borderId="17" xfId="0" applyFill="1" applyBorder="1" applyAlignment="1" applyProtection="1">
      <alignment horizontal="right" wrapText="1"/>
    </xf>
    <xf numFmtId="0" fontId="14" fillId="2" borderId="9" xfId="0" applyFont="1" applyFill="1" applyBorder="1" applyAlignment="1" applyProtection="1">
      <alignment horizontal="right"/>
    </xf>
    <xf numFmtId="0" fontId="14" fillId="2" borderId="21" xfId="0" applyFont="1" applyFill="1" applyBorder="1" applyAlignment="1" applyProtection="1">
      <alignment horizontal="right" wrapText="1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3" fontId="2" fillId="2" borderId="21" xfId="0" applyNumberFormat="1" applyFont="1" applyFill="1" applyBorder="1" applyProtection="1">
      <protection locked="0"/>
    </xf>
    <xf numFmtId="3" fontId="0" fillId="2" borderId="37" xfId="0" applyNumberFormat="1" applyFill="1" applyBorder="1" applyProtection="1"/>
    <xf numFmtId="3" fontId="0" fillId="2" borderId="22" xfId="0" applyNumberFormat="1" applyFill="1" applyBorder="1" applyProtection="1"/>
    <xf numFmtId="164" fontId="0" fillId="2" borderId="21" xfId="0" applyNumberFormat="1" applyFill="1" applyBorder="1" applyAlignment="1" applyProtection="1">
      <alignment horizontal="right"/>
    </xf>
    <xf numFmtId="3" fontId="2" fillId="2" borderId="27" xfId="0" applyNumberFormat="1" applyFont="1" applyFill="1" applyBorder="1" applyProtection="1">
      <protection locked="0"/>
    </xf>
    <xf numFmtId="3" fontId="0" fillId="2" borderId="21" xfId="0" applyNumberFormat="1" applyFill="1" applyBorder="1" applyProtection="1"/>
    <xf numFmtId="0" fontId="0" fillId="2" borderId="21" xfId="0" applyFill="1" applyBorder="1" applyProtection="1"/>
    <xf numFmtId="3" fontId="2" fillId="2" borderId="24" xfId="0" applyNumberFormat="1" applyFont="1" applyFill="1" applyBorder="1" applyProtection="1">
      <protection locked="0"/>
    </xf>
    <xf numFmtId="3" fontId="0" fillId="2" borderId="23" xfId="0" applyNumberFormat="1" applyFill="1" applyBorder="1" applyProtection="1"/>
    <xf numFmtId="3" fontId="0" fillId="2" borderId="24" xfId="0" applyNumberFormat="1" applyFill="1" applyBorder="1" applyProtection="1"/>
    <xf numFmtId="0" fontId="6" fillId="2" borderId="17" xfId="0" applyFont="1" applyFill="1" applyBorder="1" applyAlignment="1" applyProtection="1">
      <alignment horizontal="right" wrapText="1"/>
    </xf>
    <xf numFmtId="2" fontId="6" fillId="2" borderId="0" xfId="0" applyNumberFormat="1" applyFont="1" applyFill="1" applyAlignment="1" applyProtection="1">
      <alignment horizontal="right"/>
    </xf>
    <xf numFmtId="0" fontId="0" fillId="2" borderId="24" xfId="0" applyFill="1" applyBorder="1" applyProtection="1"/>
    <xf numFmtId="49" fontId="0" fillId="2" borderId="0" xfId="0" applyNumberFormat="1" applyFill="1" applyBorder="1" applyAlignment="1" applyProtection="1">
      <alignment horizontal="right"/>
    </xf>
    <xf numFmtId="49" fontId="0" fillId="2" borderId="21" xfId="0" applyNumberFormat="1" applyFill="1" applyBorder="1" applyAlignment="1" applyProtection="1">
      <alignment horizontal="right"/>
    </xf>
    <xf numFmtId="49" fontId="0" fillId="2" borderId="17" xfId="0" applyNumberFormat="1" applyFill="1" applyBorder="1" applyAlignment="1" applyProtection="1">
      <alignment horizontal="right"/>
    </xf>
    <xf numFmtId="49" fontId="0" fillId="2" borderId="9" xfId="0" applyNumberFormat="1" applyFill="1" applyBorder="1" applyAlignment="1" applyProtection="1">
      <alignment horizontal="right"/>
    </xf>
    <xf numFmtId="0" fontId="0" fillId="2" borderId="9" xfId="0" applyFill="1" applyBorder="1" applyAlignment="1" applyProtection="1">
      <alignment horizontal="right"/>
    </xf>
    <xf numFmtId="0" fontId="20" fillId="2" borderId="0" xfId="0" applyFont="1" applyFill="1" applyProtection="1"/>
    <xf numFmtId="0" fontId="4" fillId="2" borderId="0" xfId="0" applyFont="1" applyFill="1" applyProtection="1"/>
    <xf numFmtId="0" fontId="3" fillId="2" borderId="0" xfId="0" applyFont="1" applyFill="1" applyAlignment="1" applyProtection="1"/>
    <xf numFmtId="0" fontId="1" fillId="2" borderId="0" xfId="0" applyFont="1" applyFill="1" applyAlignment="1" applyProtection="1"/>
    <xf numFmtId="0" fontId="0" fillId="2" borderId="0" xfId="0" applyFill="1" applyAlignment="1" applyProtection="1"/>
    <xf numFmtId="0" fontId="3" fillId="2" borderId="5" xfId="0" applyFont="1" applyFill="1" applyBorder="1" applyProtection="1"/>
    <xf numFmtId="0" fontId="4" fillId="2" borderId="0" xfId="0" applyFont="1" applyFill="1" applyBorder="1" applyProtection="1"/>
    <xf numFmtId="0" fontId="6" fillId="2" borderId="11" xfId="0" applyFont="1" applyFill="1" applyBorder="1" applyProtection="1"/>
    <xf numFmtId="2" fontId="2" fillId="2" borderId="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/>
    <xf numFmtId="2" fontId="2" fillId="2" borderId="0" xfId="0" applyNumberFormat="1" applyFont="1" applyFill="1" applyBorder="1" applyProtection="1"/>
    <xf numFmtId="2" fontId="2" fillId="2" borderId="21" xfId="0" applyNumberFormat="1" applyFont="1" applyFill="1" applyBorder="1" applyProtection="1"/>
    <xf numFmtId="2" fontId="2" fillId="2" borderId="17" xfId="0" applyNumberFormat="1" applyFont="1" applyFill="1" applyBorder="1" applyProtection="1"/>
    <xf numFmtId="2" fontId="2" fillId="2" borderId="9" xfId="0" applyNumberFormat="1" applyFont="1" applyFill="1" applyBorder="1" applyAlignment="1" applyProtection="1">
      <alignment horizontal="right"/>
    </xf>
    <xf numFmtId="2" fontId="6" fillId="2" borderId="4" xfId="0" applyNumberFormat="1" applyFont="1" applyFill="1" applyBorder="1" applyProtection="1"/>
    <xf numFmtId="2" fontId="0" fillId="2" borderId="37" xfId="0" applyNumberFormat="1" applyFill="1" applyBorder="1" applyProtection="1"/>
    <xf numFmtId="2" fontId="0" fillId="2" borderId="18" xfId="0" applyNumberFormat="1" applyFill="1" applyBorder="1" applyProtection="1"/>
    <xf numFmtId="2" fontId="0" fillId="2" borderId="4" xfId="0" applyNumberFormat="1" applyFill="1" applyBorder="1" applyProtection="1"/>
    <xf numFmtId="2" fontId="0" fillId="2" borderId="10" xfId="0" applyNumberFormat="1" applyFill="1" applyBorder="1" applyProtection="1"/>
    <xf numFmtId="2" fontId="0" fillId="2" borderId="2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/>
    <xf numFmtId="2" fontId="0" fillId="2" borderId="22" xfId="0" applyNumberFormat="1" applyFill="1" applyBorder="1" applyProtection="1"/>
    <xf numFmtId="2" fontId="0" fillId="2" borderId="19" xfId="0" applyNumberFormat="1" applyFill="1" applyBorder="1" applyProtection="1"/>
    <xf numFmtId="2" fontId="0" fillId="2" borderId="14" xfId="0" applyNumberFormat="1" applyFill="1" applyBorder="1" applyProtection="1"/>
    <xf numFmtId="0" fontId="0" fillId="2" borderId="0" xfId="0" applyFill="1" applyProtection="1">
      <protection locked="0" hidden="1"/>
    </xf>
    <xf numFmtId="0" fontId="0" fillId="2" borderId="0" xfId="0" applyFill="1" applyProtection="1">
      <protection hidden="1"/>
    </xf>
    <xf numFmtId="165" fontId="0" fillId="2" borderId="0" xfId="0" applyNumberFormat="1" applyFill="1" applyProtection="1">
      <protection hidden="1"/>
    </xf>
    <xf numFmtId="14" fontId="0" fillId="2" borderId="0" xfId="0" applyNumberFormat="1" applyFill="1" applyProtection="1">
      <protection hidden="1"/>
    </xf>
    <xf numFmtId="0" fontId="17" fillId="2" borderId="0" xfId="0" applyFont="1" applyFill="1" applyBorder="1" applyProtection="1">
      <protection hidden="1"/>
    </xf>
    <xf numFmtId="0" fontId="0" fillId="2" borderId="0" xfId="0" applyFill="1" applyAlignment="1" applyProtection="1">
      <alignment wrapText="1"/>
      <protection hidden="1"/>
    </xf>
    <xf numFmtId="0" fontId="17" fillId="2" borderId="0" xfId="0" applyFont="1" applyFill="1" applyBorder="1" applyAlignment="1" applyProtection="1">
      <alignment wrapText="1"/>
      <protection hidden="1"/>
    </xf>
    <xf numFmtId="49" fontId="0" fillId="2" borderId="0" xfId="0" applyNumberFormat="1" applyFill="1" applyAlignment="1" applyProtection="1">
      <alignment horizontal="right"/>
    </xf>
    <xf numFmtId="49" fontId="0" fillId="2" borderId="0" xfId="0" applyNumberFormat="1" applyFill="1" applyProtection="1"/>
    <xf numFmtId="49" fontId="0" fillId="0" borderId="0" xfId="0" applyNumberFormat="1" applyFill="1" applyProtection="1"/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21" xfId="0" applyNumberFormat="1" applyFont="1" applyFill="1" applyBorder="1" applyAlignment="1" applyProtection="1">
      <alignment horizontal="right"/>
      <protection locked="0"/>
    </xf>
    <xf numFmtId="164" fontId="2" fillId="2" borderId="17" xfId="0" applyNumberFormat="1" applyFont="1" applyFill="1" applyBorder="1" applyAlignment="1" applyProtection="1">
      <alignment horizontal="right"/>
      <protection locked="0"/>
    </xf>
    <xf numFmtId="164" fontId="2" fillId="2" borderId="9" xfId="0" applyNumberFormat="1" applyFont="1" applyFill="1" applyBorder="1" applyAlignment="1" applyProtection="1">
      <alignment horizontal="right"/>
      <protection locked="0"/>
    </xf>
    <xf numFmtId="0" fontId="21" fillId="2" borderId="0" xfId="0" applyFont="1" applyFill="1" applyAlignment="1" applyProtection="1">
      <alignment horizontal="left" wrapText="1"/>
    </xf>
    <xf numFmtId="0" fontId="0" fillId="2" borderId="7" xfId="0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right"/>
    </xf>
    <xf numFmtId="2" fontId="2" fillId="2" borderId="0" xfId="0" applyNumberFormat="1" applyFont="1" applyFill="1" applyBorder="1" applyAlignment="1" applyProtection="1">
      <alignment horizontal="right"/>
      <protection locked="0"/>
    </xf>
    <xf numFmtId="2" fontId="2" fillId="2" borderId="0" xfId="0" applyNumberFormat="1" applyFont="1" applyFill="1" applyBorder="1" applyAlignment="1" applyProtection="1">
      <alignment horizontal="right"/>
    </xf>
    <xf numFmtId="2" fontId="0" fillId="2" borderId="0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2" fillId="2" borderId="26" xfId="0" applyNumberFormat="1" applyFont="1" applyFill="1" applyBorder="1" applyAlignment="1" applyProtection="1">
      <alignment horizontal="right"/>
      <protection locked="0"/>
    </xf>
    <xf numFmtId="0" fontId="0" fillId="2" borderId="7" xfId="0" applyFont="1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left" wrapText="1"/>
    </xf>
    <xf numFmtId="0" fontId="0" fillId="2" borderId="0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20" xfId="0" applyFill="1" applyBorder="1" applyAlignment="1" applyProtection="1">
      <alignment horizontal="center"/>
    </xf>
    <xf numFmtId="0" fontId="16" fillId="2" borderId="0" xfId="0" applyFont="1" applyFill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wrapText="1"/>
    </xf>
    <xf numFmtId="0" fontId="1" fillId="2" borderId="2" xfId="0" applyFont="1" applyFill="1" applyBorder="1" applyAlignment="1" applyProtection="1">
      <alignment horizontal="left" wrapText="1"/>
    </xf>
    <xf numFmtId="0" fontId="1" fillId="2" borderId="3" xfId="0" applyFont="1" applyFill="1" applyBorder="1" applyAlignment="1" applyProtection="1">
      <alignment horizontal="left" wrapText="1"/>
    </xf>
    <xf numFmtId="0" fontId="0" fillId="2" borderId="0" xfId="0" applyFill="1" applyAlignment="1" applyProtection="1">
      <alignment horizontal="center"/>
      <protection locked="0"/>
    </xf>
    <xf numFmtId="0" fontId="21" fillId="2" borderId="0" xfId="0" applyFont="1" applyFill="1" applyAlignment="1" applyProtection="1">
      <alignment horizontal="left" wrapText="1"/>
    </xf>
    <xf numFmtId="0" fontId="0" fillId="2" borderId="9" xfId="0" applyFill="1" applyBorder="1" applyAlignment="1" applyProtection="1">
      <alignment horizontal="left" wrapText="1"/>
    </xf>
    <xf numFmtId="0" fontId="6" fillId="2" borderId="8" xfId="0" applyFont="1" applyFill="1" applyBorder="1" applyAlignment="1" applyProtection="1">
      <alignment horizontal="left" wrapText="1"/>
    </xf>
    <xf numFmtId="0" fontId="6" fillId="2" borderId="0" xfId="0" applyFont="1" applyFill="1" applyBorder="1" applyAlignment="1" applyProtection="1">
      <alignment horizontal="left" wrapText="1"/>
    </xf>
    <xf numFmtId="0" fontId="6" fillId="2" borderId="9" xfId="0" applyFont="1" applyFill="1" applyBorder="1" applyAlignment="1" applyProtection="1">
      <alignment horizontal="left" wrapText="1"/>
    </xf>
    <xf numFmtId="0" fontId="6" fillId="2" borderId="0" xfId="0" applyFont="1" applyFill="1" applyBorder="1" applyAlignment="1" applyProtection="1">
      <alignment vertical="top" wrapText="1"/>
    </xf>
    <xf numFmtId="0" fontId="0" fillId="0" borderId="12" xfId="0" applyBorder="1" applyAlignment="1">
      <alignment wrapText="1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protection locked="0"/>
    </xf>
    <xf numFmtId="0" fontId="22" fillId="2" borderId="0" xfId="0" applyFont="1" applyFill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_Hesinternal 2" xfId="2" xr:uid="{00000000-0005-0000-0000-000004000000}"/>
  </cellStyles>
  <dxfs count="85"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theme="9"/>
      </font>
    </dxf>
    <dxf>
      <font>
        <color rgb="FFFF0000"/>
      </font>
    </dxf>
    <dxf>
      <font>
        <color rgb="FF00B050"/>
      </font>
    </dxf>
    <dxf>
      <font>
        <color theme="9"/>
      </font>
    </dxf>
    <dxf>
      <font>
        <color rgb="FFFF0000"/>
      </font>
    </dxf>
    <dxf>
      <font>
        <color rgb="FF00B05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0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FF"/>
      </font>
    </dxf>
    <dxf>
      <font>
        <color rgb="FFFF0000"/>
      </font>
    </dxf>
    <dxf>
      <font>
        <color theme="9"/>
      </font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/>
        <top/>
        <bottom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00FF"/>
      </font>
    </dxf>
    <dxf>
      <font>
        <color rgb="FFFF0000"/>
      </font>
    </dxf>
    <dxf>
      <font>
        <color theme="9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S152"/>
  <sheetViews>
    <sheetView tabSelected="1" zoomScaleNormal="100" workbookViewId="0"/>
  </sheetViews>
  <sheetFormatPr defaultColWidth="9.1796875" defaultRowHeight="14.5" x14ac:dyDescent="0.35"/>
  <cols>
    <col min="1" max="3" width="17.81640625" style="51" customWidth="1"/>
    <col min="4" max="4" width="25.54296875" style="51" customWidth="1"/>
    <col min="5" max="8" width="12.1796875" style="97" customWidth="1"/>
    <col min="9" max="9" width="12.1796875" style="113" customWidth="1"/>
    <col min="10" max="10" width="12.1796875" style="97" customWidth="1"/>
    <col min="11" max="12" width="12.1796875" style="99" customWidth="1"/>
    <col min="13" max="13" width="12.1796875" style="97" hidden="1" customWidth="1"/>
    <col min="14" max="26" width="11.7265625" style="97" hidden="1" customWidth="1"/>
    <col min="27" max="27" width="11.7265625" style="97" customWidth="1"/>
    <col min="28" max="58" width="11.7265625" style="51" customWidth="1"/>
    <col min="59" max="59" width="21" style="51" customWidth="1"/>
    <col min="60" max="60" width="19.7265625" style="51" customWidth="1"/>
    <col min="61" max="16384" width="9.1796875" style="51"/>
  </cols>
  <sheetData>
    <row r="1" spans="1:31" ht="21" x14ac:dyDescent="0.5">
      <c r="A1" s="162" t="s">
        <v>244</v>
      </c>
      <c r="C1" s="163"/>
      <c r="H1" s="98"/>
    </row>
    <row r="2" spans="1:31" s="64" customFormat="1" ht="18.5" x14ac:dyDescent="0.45">
      <c r="A2" s="64" t="s">
        <v>258</v>
      </c>
      <c r="E2" s="235"/>
      <c r="F2" s="235"/>
      <c r="G2" s="235"/>
      <c r="H2" s="236"/>
      <c r="I2" s="237"/>
      <c r="J2" s="235"/>
      <c r="K2" s="238"/>
      <c r="L2" s="238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</row>
    <row r="3" spans="1:31" s="64" customFormat="1" ht="18.5" x14ac:dyDescent="0.45">
      <c r="A3" s="64" t="s">
        <v>259</v>
      </c>
      <c r="E3" s="235"/>
      <c r="F3" s="235"/>
      <c r="G3" s="235"/>
      <c r="H3" s="236"/>
      <c r="I3" s="237"/>
      <c r="J3" s="235"/>
      <c r="K3" s="238"/>
      <c r="L3" s="238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</row>
    <row r="4" spans="1:31" s="64" customFormat="1" ht="20" customHeight="1" x14ac:dyDescent="0.45">
      <c r="A4" s="64" t="s">
        <v>260</v>
      </c>
      <c r="E4" s="235"/>
      <c r="F4" s="235"/>
      <c r="G4" s="235"/>
      <c r="H4" s="236"/>
      <c r="I4" s="237"/>
      <c r="J4" s="235"/>
      <c r="K4" s="238"/>
      <c r="L4" s="238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</row>
    <row r="5" spans="1:31" ht="15.5" x14ac:dyDescent="0.35">
      <c r="A5" s="164" t="s">
        <v>104</v>
      </c>
      <c r="B5" s="165"/>
      <c r="C5" s="165"/>
    </row>
    <row r="6" spans="1:31" ht="15.5" x14ac:dyDescent="0.35">
      <c r="A6" s="164" t="s">
        <v>105</v>
      </c>
      <c r="B6" s="166"/>
      <c r="C6" s="166"/>
      <c r="D6" s="166"/>
      <c r="E6" s="98"/>
      <c r="F6" s="98"/>
      <c r="G6" s="98"/>
      <c r="I6" s="118"/>
      <c r="J6" s="98"/>
      <c r="M6" s="98"/>
    </row>
    <row r="7" spans="1:31" ht="15.5" x14ac:dyDescent="0.35">
      <c r="A7" s="164"/>
      <c r="B7" s="166"/>
      <c r="C7" s="166"/>
      <c r="D7" s="166"/>
      <c r="E7" s="98"/>
      <c r="F7" s="98"/>
      <c r="G7" s="98"/>
      <c r="I7" s="118"/>
      <c r="J7" s="98"/>
      <c r="M7" s="98"/>
    </row>
    <row r="8" spans="1:31" ht="15.5" x14ac:dyDescent="0.35">
      <c r="A8" s="164" t="str">
        <f>IF(AND(val_failed=0,val_warning=0),"Your workbook has passed validation.",IF(val_failed&lt;&gt;0,IF(val_warning&lt;&gt;0,"Your workbook has failed "&amp;val_failed&amp;" validation check(s) and "&amp;val_warning&amp;" validation warning(s). Please see details on the 'Validation' page and amend where necessary.","Your workbook has failed "&amp;val_failed&amp;" validation check(s). Please see details below and amend where necessary."),"Your workbook has "&amp;val_warning&amp;" validation warning(s). Please see details on the 'Validation' page and amend where necessary."))</f>
        <v>Your workbook has failed 7 validation check(s) and 1 validation warning(s). Please see details on the 'Validation' page and amend where necessary.</v>
      </c>
      <c r="B8" s="166"/>
      <c r="C8" s="166"/>
      <c r="D8" s="166"/>
      <c r="E8" s="98"/>
      <c r="F8" s="98"/>
      <c r="G8" s="98"/>
      <c r="H8" s="98"/>
      <c r="I8" s="118"/>
      <c r="J8" s="98"/>
      <c r="M8" s="98"/>
      <c r="Q8" s="223" t="s">
        <v>190</v>
      </c>
      <c r="R8" s="97">
        <v>10</v>
      </c>
    </row>
    <row r="9" spans="1:31" ht="30" customHeight="1" x14ac:dyDescent="0.35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06"/>
      <c r="N9" s="97" t="s">
        <v>107</v>
      </c>
      <c r="Q9" s="223"/>
    </row>
    <row r="10" spans="1:31" ht="27.75" customHeight="1" x14ac:dyDescent="0.35">
      <c r="A10" s="224" t="s">
        <v>135</v>
      </c>
      <c r="B10" s="225"/>
      <c r="C10" s="225"/>
      <c r="D10" s="226"/>
      <c r="E10" s="86"/>
      <c r="F10" s="100"/>
      <c r="N10" s="97">
        <v>1</v>
      </c>
      <c r="P10" s="101"/>
      <c r="V10" s="227"/>
      <c r="W10" s="227"/>
    </row>
    <row r="11" spans="1:31" x14ac:dyDescent="0.35">
      <c r="A11" s="52"/>
      <c r="B11" s="52"/>
      <c r="C11" s="52"/>
      <c r="D11" s="52"/>
      <c r="E11" s="102"/>
      <c r="F11" s="103"/>
      <c r="O11" s="97" t="s">
        <v>240</v>
      </c>
      <c r="P11" s="97" t="s">
        <v>243</v>
      </c>
    </row>
    <row r="12" spans="1:31" x14ac:dyDescent="0.35">
      <c r="A12" s="52"/>
      <c r="B12" s="52"/>
      <c r="C12" s="52"/>
      <c r="D12" s="52"/>
      <c r="E12" s="103"/>
      <c r="F12" s="103"/>
      <c r="L12" s="213"/>
      <c r="O12" s="97">
        <v>1</v>
      </c>
      <c r="P12" s="97">
        <v>1</v>
      </c>
      <c r="AD12" s="193"/>
      <c r="AE12" s="193"/>
    </row>
    <row r="13" spans="1:31" ht="15.5" x14ac:dyDescent="0.35">
      <c r="A13" s="167" t="s">
        <v>0</v>
      </c>
      <c r="B13" s="53"/>
      <c r="C13" s="53"/>
      <c r="D13" s="53"/>
      <c r="E13" s="221" t="s">
        <v>3</v>
      </c>
      <c r="F13" s="221"/>
      <c r="G13" s="222"/>
      <c r="H13" s="220" t="s">
        <v>4</v>
      </c>
      <c r="I13" s="221"/>
      <c r="J13" s="221"/>
      <c r="K13" s="221"/>
      <c r="L13" s="217"/>
      <c r="AB13" s="193"/>
      <c r="AC13" s="193"/>
    </row>
    <row r="14" spans="1:31" ht="43.5" x14ac:dyDescent="0.35">
      <c r="A14" s="54"/>
      <c r="B14" s="92"/>
      <c r="C14" s="92"/>
      <c r="D14" s="92"/>
      <c r="E14" s="138" t="s">
        <v>1</v>
      </c>
      <c r="F14" s="138" t="s">
        <v>106</v>
      </c>
      <c r="G14" s="141" t="s">
        <v>236</v>
      </c>
      <c r="H14" s="139" t="s">
        <v>137</v>
      </c>
      <c r="I14" s="138" t="s">
        <v>116</v>
      </c>
      <c r="J14" s="138" t="s">
        <v>117</v>
      </c>
      <c r="K14" s="208" t="s">
        <v>130</v>
      </c>
      <c r="L14" s="140" t="s">
        <v>237</v>
      </c>
      <c r="M14" s="97" t="s">
        <v>107</v>
      </c>
      <c r="AB14" s="193"/>
      <c r="AC14" s="193"/>
    </row>
    <row r="15" spans="1:31" x14ac:dyDescent="0.35">
      <c r="A15" s="54" t="s">
        <v>5</v>
      </c>
      <c r="B15" s="92"/>
      <c r="C15" s="92"/>
      <c r="D15" s="92"/>
      <c r="E15" s="202"/>
      <c r="F15" s="202"/>
      <c r="G15" s="203"/>
      <c r="H15" s="204"/>
      <c r="I15" s="202"/>
      <c r="J15" s="202"/>
      <c r="K15" s="202"/>
      <c r="L15" s="205" t="str">
        <f>IF(ISBLANK($E$10),"",DATE(YEAR($G$15)+5,MONTH($G$15), DAY($G$15)))</f>
        <v/>
      </c>
      <c r="M15" s="97" t="s">
        <v>131</v>
      </c>
      <c r="AB15" s="193"/>
      <c r="AC15" s="193"/>
    </row>
    <row r="16" spans="1:31" x14ac:dyDescent="0.35">
      <c r="A16" s="54"/>
      <c r="B16" s="92"/>
      <c r="C16" s="92"/>
      <c r="D16" s="92"/>
      <c r="E16" s="133" t="s">
        <v>10</v>
      </c>
      <c r="F16" s="133" t="s">
        <v>10</v>
      </c>
      <c r="G16" s="158" t="s">
        <v>10</v>
      </c>
      <c r="H16" s="134" t="s">
        <v>10</v>
      </c>
      <c r="I16" s="133" t="s">
        <v>10</v>
      </c>
      <c r="J16" s="133" t="s">
        <v>10</v>
      </c>
      <c r="K16" s="209" t="s">
        <v>10</v>
      </c>
      <c r="L16" s="161" t="s">
        <v>10</v>
      </c>
      <c r="R16" s="97" t="s">
        <v>180</v>
      </c>
      <c r="AB16" s="193"/>
      <c r="AC16" s="193"/>
    </row>
    <row r="17" spans="1:45" ht="15" customHeight="1" x14ac:dyDescent="0.35">
      <c r="A17" s="54" t="s">
        <v>7</v>
      </c>
      <c r="B17" s="92"/>
      <c r="C17" s="92"/>
      <c r="D17" s="92"/>
      <c r="E17" s="92"/>
      <c r="F17" s="92"/>
      <c r="G17" s="150"/>
      <c r="H17" s="128"/>
      <c r="I17" s="92"/>
      <c r="J17" s="92"/>
      <c r="K17" s="209"/>
      <c r="L17" s="161"/>
      <c r="M17" s="97" t="s">
        <v>36</v>
      </c>
      <c r="N17" s="97" t="s">
        <v>37</v>
      </c>
      <c r="O17" s="97" t="s">
        <v>38</v>
      </c>
      <c r="P17" s="97" t="s">
        <v>142</v>
      </c>
      <c r="R17" s="97" t="s">
        <v>35</v>
      </c>
      <c r="S17" s="97" t="s">
        <v>2</v>
      </c>
      <c r="T17" s="97" t="s">
        <v>112</v>
      </c>
      <c r="U17" s="97" t="s">
        <v>113</v>
      </c>
      <c r="V17" s="97" t="s">
        <v>114</v>
      </c>
      <c r="W17" s="97" t="s">
        <v>115</v>
      </c>
      <c r="X17" s="97" t="s">
        <v>129</v>
      </c>
      <c r="Y17" s="97" t="s">
        <v>237</v>
      </c>
      <c r="AB17" s="193"/>
      <c r="AC17" s="193"/>
    </row>
    <row r="18" spans="1:45" x14ac:dyDescent="0.35">
      <c r="A18" s="54" t="s">
        <v>143</v>
      </c>
      <c r="B18" s="92"/>
      <c r="C18" s="92"/>
      <c r="D18" s="92"/>
      <c r="E18" s="92"/>
      <c r="F18" s="92"/>
      <c r="G18" s="150"/>
      <c r="H18" s="51"/>
      <c r="I18" s="51"/>
      <c r="J18" s="51"/>
      <c r="K18" s="92"/>
      <c r="L18" s="56"/>
      <c r="R18" s="97">
        <f>IF(E32=0,0,SUM(E48:E49)/E32)</f>
        <v>0</v>
      </c>
      <c r="S18" s="97">
        <f t="shared" ref="S18:X18" si="0">IF(F32=0,0,SUM(F48:F49)/F32)</f>
        <v>0</v>
      </c>
      <c r="T18" s="97">
        <f t="shared" si="0"/>
        <v>0</v>
      </c>
      <c r="U18" s="97">
        <f t="shared" si="0"/>
        <v>0</v>
      </c>
      <c r="V18" s="97">
        <f t="shared" si="0"/>
        <v>0</v>
      </c>
      <c r="W18" s="97">
        <f t="shared" si="0"/>
        <v>0</v>
      </c>
      <c r="X18" s="97">
        <f t="shared" si="0"/>
        <v>0</v>
      </c>
      <c r="Y18" s="97">
        <f>IF(L32=0,0,SUM(L48:L49)/L32)</f>
        <v>0</v>
      </c>
      <c r="AB18" s="193"/>
      <c r="AC18" s="193"/>
    </row>
    <row r="19" spans="1:45" x14ac:dyDescent="0.35">
      <c r="A19" s="54" t="s">
        <v>209</v>
      </c>
      <c r="B19" s="92"/>
      <c r="C19" s="92"/>
      <c r="D19" s="92"/>
      <c r="E19" s="170">
        <v>0</v>
      </c>
      <c r="F19" s="170">
        <v>0</v>
      </c>
      <c r="G19" s="171">
        <v>0</v>
      </c>
      <c r="H19" s="172">
        <v>0</v>
      </c>
      <c r="I19" s="170">
        <v>0</v>
      </c>
      <c r="J19" s="170">
        <v>0</v>
      </c>
      <c r="K19" s="210">
        <v>0</v>
      </c>
      <c r="L19" s="173">
        <v>0</v>
      </c>
      <c r="M19" s="97">
        <v>1</v>
      </c>
      <c r="N19" s="97">
        <v>1</v>
      </c>
      <c r="O19" s="97">
        <v>1</v>
      </c>
      <c r="P19" s="99" t="s">
        <v>213</v>
      </c>
      <c r="AB19" s="193"/>
      <c r="AC19" s="193"/>
      <c r="AR19" s="155"/>
      <c r="AS19" s="155"/>
    </row>
    <row r="20" spans="1:45" x14ac:dyDescent="0.35">
      <c r="A20" s="54" t="s">
        <v>208</v>
      </c>
      <c r="B20" s="92"/>
      <c r="C20" s="92"/>
      <c r="D20" s="92"/>
      <c r="E20" s="170">
        <v>0</v>
      </c>
      <c r="F20" s="170">
        <v>0</v>
      </c>
      <c r="G20" s="171">
        <v>0</v>
      </c>
      <c r="H20" s="172">
        <v>0</v>
      </c>
      <c r="I20" s="170">
        <v>0</v>
      </c>
      <c r="J20" s="170">
        <v>0</v>
      </c>
      <c r="K20" s="210">
        <v>0</v>
      </c>
      <c r="L20" s="173">
        <v>0</v>
      </c>
      <c r="M20" s="97">
        <v>1</v>
      </c>
      <c r="N20" s="97">
        <v>1</v>
      </c>
      <c r="O20" s="97">
        <v>1</v>
      </c>
      <c r="P20" s="99" t="s">
        <v>214</v>
      </c>
      <c r="AB20" s="193"/>
      <c r="AC20" s="193"/>
      <c r="AR20" s="155"/>
      <c r="AS20" s="155"/>
    </row>
    <row r="21" spans="1:45" x14ac:dyDescent="0.35">
      <c r="A21" s="54" t="s">
        <v>207</v>
      </c>
      <c r="B21" s="92"/>
      <c r="C21" s="92"/>
      <c r="D21" s="92"/>
      <c r="E21" s="170">
        <v>0</v>
      </c>
      <c r="F21" s="170">
        <v>0</v>
      </c>
      <c r="G21" s="171">
        <v>0</v>
      </c>
      <c r="H21" s="172">
        <v>0</v>
      </c>
      <c r="I21" s="170">
        <v>0</v>
      </c>
      <c r="J21" s="170">
        <v>0</v>
      </c>
      <c r="K21" s="210">
        <v>0</v>
      </c>
      <c r="L21" s="173">
        <v>0</v>
      </c>
      <c r="M21" s="97">
        <v>1</v>
      </c>
      <c r="N21" s="97">
        <v>1</v>
      </c>
      <c r="O21" s="97">
        <v>1</v>
      </c>
      <c r="P21" s="99" t="s">
        <v>215</v>
      </c>
      <c r="AB21" s="193"/>
      <c r="AC21" s="193"/>
      <c r="AR21" s="155"/>
      <c r="AS21" s="155"/>
    </row>
    <row r="22" spans="1:45" x14ac:dyDescent="0.35">
      <c r="A22" s="54" t="s">
        <v>206</v>
      </c>
      <c r="B22" s="92"/>
      <c r="C22" s="92"/>
      <c r="D22" s="92"/>
      <c r="E22" s="170">
        <v>0</v>
      </c>
      <c r="F22" s="170">
        <v>0</v>
      </c>
      <c r="G22" s="171">
        <v>0</v>
      </c>
      <c r="H22" s="172">
        <v>0</v>
      </c>
      <c r="I22" s="170">
        <v>0</v>
      </c>
      <c r="J22" s="170">
        <v>0</v>
      </c>
      <c r="K22" s="210">
        <v>0</v>
      </c>
      <c r="L22" s="173">
        <v>0</v>
      </c>
      <c r="M22" s="97">
        <v>1</v>
      </c>
      <c r="N22" s="97">
        <v>1</v>
      </c>
      <c r="O22" s="97">
        <v>1</v>
      </c>
      <c r="P22" s="99" t="s">
        <v>216</v>
      </c>
      <c r="AB22" s="193"/>
      <c r="AC22" s="193"/>
    </row>
    <row r="23" spans="1:45" x14ac:dyDescent="0.35">
      <c r="A23" s="54" t="s">
        <v>220</v>
      </c>
      <c r="B23" s="92"/>
      <c r="C23" s="92"/>
      <c r="D23" s="92"/>
      <c r="E23" s="170">
        <v>0</v>
      </c>
      <c r="F23" s="170">
        <v>0</v>
      </c>
      <c r="G23" s="171">
        <v>0</v>
      </c>
      <c r="H23" s="172">
        <v>0</v>
      </c>
      <c r="I23" s="170">
        <v>0</v>
      </c>
      <c r="J23" s="170">
        <v>0</v>
      </c>
      <c r="K23" s="210">
        <v>0</v>
      </c>
      <c r="L23" s="173">
        <v>0</v>
      </c>
      <c r="M23" s="97">
        <v>1</v>
      </c>
      <c r="N23" s="97">
        <v>1</v>
      </c>
      <c r="O23" s="97">
        <v>1</v>
      </c>
      <c r="P23" s="99" t="s">
        <v>217</v>
      </c>
      <c r="AB23" s="193"/>
      <c r="AC23" s="193"/>
    </row>
    <row r="24" spans="1:45" x14ac:dyDescent="0.35">
      <c r="A24" s="54" t="s">
        <v>205</v>
      </c>
      <c r="B24" s="92"/>
      <c r="C24" s="92"/>
      <c r="D24" s="92"/>
      <c r="E24" s="170">
        <v>0</v>
      </c>
      <c r="F24" s="170">
        <v>0</v>
      </c>
      <c r="G24" s="171">
        <v>0</v>
      </c>
      <c r="H24" s="172">
        <v>0</v>
      </c>
      <c r="I24" s="170">
        <v>0</v>
      </c>
      <c r="J24" s="170">
        <v>0</v>
      </c>
      <c r="K24" s="210">
        <v>0</v>
      </c>
      <c r="L24" s="173">
        <v>0</v>
      </c>
      <c r="M24" s="97">
        <v>1</v>
      </c>
      <c r="N24" s="97">
        <v>1</v>
      </c>
      <c r="O24" s="97">
        <v>1</v>
      </c>
      <c r="P24" s="99" t="s">
        <v>218</v>
      </c>
      <c r="AB24" s="193"/>
      <c r="AC24" s="193"/>
    </row>
    <row r="25" spans="1:45" x14ac:dyDescent="0.35">
      <c r="A25" s="54" t="s">
        <v>204</v>
      </c>
      <c r="B25" s="92"/>
      <c r="C25" s="92"/>
      <c r="D25" s="92"/>
      <c r="E25" s="170">
        <v>0</v>
      </c>
      <c r="F25" s="170">
        <v>0</v>
      </c>
      <c r="G25" s="171">
        <v>0</v>
      </c>
      <c r="H25" s="172">
        <v>0</v>
      </c>
      <c r="I25" s="170">
        <v>0</v>
      </c>
      <c r="J25" s="170">
        <v>0</v>
      </c>
      <c r="K25" s="210">
        <v>0</v>
      </c>
      <c r="L25" s="173">
        <v>0</v>
      </c>
      <c r="M25" s="97">
        <v>1</v>
      </c>
      <c r="N25" s="97">
        <v>1</v>
      </c>
      <c r="O25" s="97">
        <v>1</v>
      </c>
      <c r="P25" s="99">
        <v>3</v>
      </c>
      <c r="AB25" s="193"/>
      <c r="AC25" s="193"/>
      <c r="AE25" s="199"/>
    </row>
    <row r="26" spans="1:45" x14ac:dyDescent="0.35">
      <c r="A26" s="54" t="s">
        <v>212</v>
      </c>
      <c r="B26" s="92"/>
      <c r="C26" s="92"/>
      <c r="D26" s="92"/>
      <c r="E26" s="170">
        <v>0</v>
      </c>
      <c r="F26" s="170">
        <v>0</v>
      </c>
      <c r="G26" s="171">
        <v>0</v>
      </c>
      <c r="H26" s="172">
        <v>0</v>
      </c>
      <c r="I26" s="170">
        <v>0</v>
      </c>
      <c r="J26" s="170">
        <v>0</v>
      </c>
      <c r="K26" s="210">
        <v>0</v>
      </c>
      <c r="L26" s="173">
        <v>0</v>
      </c>
      <c r="M26" s="97">
        <v>1</v>
      </c>
      <c r="N26" s="97">
        <v>1</v>
      </c>
      <c r="O26" s="97">
        <v>1</v>
      </c>
      <c r="P26" s="99">
        <v>4</v>
      </c>
      <c r="AB26" s="193"/>
      <c r="AC26" s="193"/>
      <c r="AE26" s="199"/>
    </row>
    <row r="27" spans="1:45" x14ac:dyDescent="0.35">
      <c r="A27" s="54" t="s">
        <v>144</v>
      </c>
      <c r="B27" s="92"/>
      <c r="C27" s="92"/>
      <c r="D27" s="92"/>
      <c r="E27" s="175"/>
      <c r="F27" s="175"/>
      <c r="G27" s="176"/>
      <c r="H27" s="177"/>
      <c r="I27" s="175"/>
      <c r="J27" s="175"/>
      <c r="K27" s="211"/>
      <c r="L27" s="178"/>
      <c r="P27" s="99"/>
      <c r="AB27" s="193"/>
      <c r="AC27" s="193"/>
    </row>
    <row r="28" spans="1:45" x14ac:dyDescent="0.35">
      <c r="A28" s="54" t="s">
        <v>210</v>
      </c>
      <c r="B28" s="92"/>
      <c r="C28" s="92"/>
      <c r="D28" s="92"/>
      <c r="E28" s="170">
        <v>0</v>
      </c>
      <c r="F28" s="170">
        <v>0</v>
      </c>
      <c r="G28" s="171">
        <v>0</v>
      </c>
      <c r="H28" s="172">
        <v>0</v>
      </c>
      <c r="I28" s="170">
        <v>0</v>
      </c>
      <c r="J28" s="170">
        <v>0</v>
      </c>
      <c r="K28" s="210">
        <v>0</v>
      </c>
      <c r="L28" s="173">
        <v>0</v>
      </c>
      <c r="M28" s="97">
        <v>1</v>
      </c>
      <c r="N28" s="97">
        <v>1</v>
      </c>
      <c r="O28" s="97">
        <v>2</v>
      </c>
      <c r="P28" s="99">
        <v>1</v>
      </c>
      <c r="AB28" s="193"/>
      <c r="AC28" s="193"/>
    </row>
    <row r="29" spans="1:45" x14ac:dyDescent="0.35">
      <c r="A29" s="54" t="s">
        <v>211</v>
      </c>
      <c r="B29" s="92"/>
      <c r="C29" s="92"/>
      <c r="D29" s="92"/>
      <c r="E29" s="170">
        <v>0</v>
      </c>
      <c r="F29" s="170">
        <v>0</v>
      </c>
      <c r="G29" s="171">
        <v>0</v>
      </c>
      <c r="H29" s="172">
        <v>0</v>
      </c>
      <c r="I29" s="170">
        <v>0</v>
      </c>
      <c r="J29" s="170">
        <v>0</v>
      </c>
      <c r="K29" s="210">
        <v>0</v>
      </c>
      <c r="L29" s="173">
        <v>0</v>
      </c>
      <c r="M29" s="97">
        <v>1</v>
      </c>
      <c r="N29" s="97">
        <v>1</v>
      </c>
      <c r="O29" s="97">
        <v>2</v>
      </c>
      <c r="P29" s="99">
        <v>2</v>
      </c>
      <c r="AB29" s="193"/>
      <c r="AC29" s="193"/>
    </row>
    <row r="30" spans="1:45" x14ac:dyDescent="0.35">
      <c r="A30" s="54" t="s">
        <v>202</v>
      </c>
      <c r="B30" s="92"/>
      <c r="C30" s="92"/>
      <c r="D30" s="92"/>
      <c r="E30" s="170">
        <v>0</v>
      </c>
      <c r="F30" s="170">
        <v>0</v>
      </c>
      <c r="G30" s="171">
        <v>0</v>
      </c>
      <c r="H30" s="172">
        <v>0</v>
      </c>
      <c r="I30" s="170">
        <v>0</v>
      </c>
      <c r="J30" s="170">
        <v>0</v>
      </c>
      <c r="K30" s="210">
        <v>0</v>
      </c>
      <c r="L30" s="173">
        <v>0</v>
      </c>
      <c r="M30" s="97">
        <v>1</v>
      </c>
      <c r="N30" s="97">
        <v>1</v>
      </c>
      <c r="O30" s="97">
        <v>2</v>
      </c>
      <c r="P30" s="99">
        <v>3</v>
      </c>
      <c r="AB30" s="193"/>
      <c r="AC30" s="193"/>
      <c r="AE30" s="200"/>
    </row>
    <row r="31" spans="1:45" x14ac:dyDescent="0.35">
      <c r="A31" s="54" t="s">
        <v>203</v>
      </c>
      <c r="B31" s="92"/>
      <c r="C31" s="92"/>
      <c r="D31" s="92"/>
      <c r="E31" s="170">
        <v>0</v>
      </c>
      <c r="F31" s="170">
        <v>0</v>
      </c>
      <c r="G31" s="171">
        <v>0</v>
      </c>
      <c r="H31" s="172">
        <v>0</v>
      </c>
      <c r="I31" s="170">
        <v>0</v>
      </c>
      <c r="J31" s="170">
        <v>0</v>
      </c>
      <c r="K31" s="210">
        <v>0</v>
      </c>
      <c r="L31" s="173">
        <v>0</v>
      </c>
      <c r="M31" s="97">
        <v>1</v>
      </c>
      <c r="N31" s="97">
        <v>1</v>
      </c>
      <c r="O31" s="97">
        <v>2</v>
      </c>
      <c r="P31" s="99">
        <v>4</v>
      </c>
      <c r="AB31" s="193"/>
      <c r="AC31" s="193"/>
      <c r="AE31" s="201"/>
    </row>
    <row r="32" spans="1:45" x14ac:dyDescent="0.35">
      <c r="A32" s="54" t="s">
        <v>6</v>
      </c>
      <c r="B32" s="92"/>
      <c r="C32" s="92"/>
      <c r="D32" s="92"/>
      <c r="E32" s="179">
        <f t="shared" ref="E32:K32" si="1">SUM(E19:E31)</f>
        <v>0</v>
      </c>
      <c r="F32" s="179">
        <f t="shared" si="1"/>
        <v>0</v>
      </c>
      <c r="G32" s="180">
        <f t="shared" si="1"/>
        <v>0</v>
      </c>
      <c r="H32" s="181">
        <f t="shared" si="1"/>
        <v>0</v>
      </c>
      <c r="I32" s="182">
        <f t="shared" si="1"/>
        <v>0</v>
      </c>
      <c r="J32" s="182">
        <f t="shared" si="1"/>
        <v>0</v>
      </c>
      <c r="K32" s="182">
        <f t="shared" si="1"/>
        <v>0</v>
      </c>
      <c r="L32" s="183">
        <f t="shared" ref="L32" si="2">SUM(L19:L31)</f>
        <v>0</v>
      </c>
      <c r="M32" s="97">
        <v>1</v>
      </c>
      <c r="N32" s="97">
        <v>1</v>
      </c>
      <c r="O32" s="97">
        <v>0</v>
      </c>
      <c r="P32" s="97">
        <v>0</v>
      </c>
      <c r="AB32" s="193"/>
      <c r="AC32" s="193"/>
    </row>
    <row r="33" spans="1:31" x14ac:dyDescent="0.35">
      <c r="A33" s="54"/>
      <c r="B33" s="92"/>
      <c r="C33" s="92"/>
      <c r="D33" s="92"/>
      <c r="E33" s="174"/>
      <c r="F33" s="174"/>
      <c r="G33" s="184"/>
      <c r="H33" s="185"/>
      <c r="I33" s="186"/>
      <c r="J33" s="186"/>
      <c r="K33" s="212"/>
      <c r="L33" s="187"/>
      <c r="AB33" s="193"/>
      <c r="AC33" s="193"/>
      <c r="AE33" s="200"/>
    </row>
    <row r="34" spans="1:31" x14ac:dyDescent="0.35">
      <c r="A34" s="54" t="s">
        <v>9</v>
      </c>
      <c r="B34" s="92"/>
      <c r="C34" s="92"/>
      <c r="D34" s="92"/>
      <c r="E34" s="174"/>
      <c r="F34" s="174"/>
      <c r="G34" s="184"/>
      <c r="H34" s="185"/>
      <c r="I34" s="186"/>
      <c r="J34" s="186"/>
      <c r="K34" s="212"/>
      <c r="L34" s="187"/>
      <c r="AB34" s="193"/>
      <c r="AC34" s="193"/>
      <c r="AE34" s="200"/>
    </row>
    <row r="35" spans="1:31" x14ac:dyDescent="0.35">
      <c r="A35" s="54" t="s">
        <v>145</v>
      </c>
      <c r="B35" s="92"/>
      <c r="C35" s="92"/>
      <c r="D35" s="92"/>
      <c r="E35" s="170">
        <v>0</v>
      </c>
      <c r="F35" s="170">
        <v>0</v>
      </c>
      <c r="G35" s="171">
        <v>0</v>
      </c>
      <c r="H35" s="172">
        <v>0</v>
      </c>
      <c r="I35" s="170">
        <v>0</v>
      </c>
      <c r="J35" s="170">
        <v>0</v>
      </c>
      <c r="K35" s="210">
        <v>0</v>
      </c>
      <c r="L35" s="173">
        <v>0</v>
      </c>
      <c r="M35" s="97">
        <v>1</v>
      </c>
      <c r="N35" s="97">
        <v>2</v>
      </c>
      <c r="O35" s="97">
        <v>1</v>
      </c>
      <c r="P35" s="97">
        <v>0</v>
      </c>
      <c r="AB35" s="193"/>
      <c r="AC35" s="193"/>
    </row>
    <row r="36" spans="1:31" x14ac:dyDescent="0.35">
      <c r="A36" s="54" t="s">
        <v>146</v>
      </c>
      <c r="B36" s="92"/>
      <c r="C36" s="92"/>
      <c r="D36" s="92"/>
      <c r="E36" s="170">
        <v>0</v>
      </c>
      <c r="F36" s="170">
        <v>0</v>
      </c>
      <c r="G36" s="171">
        <v>0</v>
      </c>
      <c r="H36" s="172">
        <v>0</v>
      </c>
      <c r="I36" s="170">
        <v>0</v>
      </c>
      <c r="J36" s="170">
        <v>0</v>
      </c>
      <c r="K36" s="216">
        <v>0</v>
      </c>
      <c r="L36" s="173">
        <v>0</v>
      </c>
      <c r="M36" s="97">
        <v>1</v>
      </c>
      <c r="N36" s="97">
        <v>2</v>
      </c>
      <c r="O36" s="97">
        <v>2</v>
      </c>
      <c r="P36" s="97">
        <v>0</v>
      </c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3"/>
      <c r="AC36" s="193"/>
    </row>
    <row r="37" spans="1:31" x14ac:dyDescent="0.35">
      <c r="A37" s="58" t="s">
        <v>8</v>
      </c>
      <c r="B37" s="59"/>
      <c r="C37" s="59"/>
      <c r="D37" s="59"/>
      <c r="E37" s="188">
        <f t="shared" ref="E37:K37" si="3">SUM(E35:E36)</f>
        <v>0</v>
      </c>
      <c r="F37" s="188">
        <f t="shared" si="3"/>
        <v>0</v>
      </c>
      <c r="G37" s="189">
        <f>SUM(G35:G36)</f>
        <v>0</v>
      </c>
      <c r="H37" s="190">
        <f t="shared" si="3"/>
        <v>0</v>
      </c>
      <c r="I37" s="188">
        <f t="shared" si="3"/>
        <v>0</v>
      </c>
      <c r="J37" s="188">
        <f t="shared" si="3"/>
        <v>0</v>
      </c>
      <c r="K37" s="188">
        <f t="shared" si="3"/>
        <v>0</v>
      </c>
      <c r="L37" s="191">
        <f t="shared" ref="L37" si="4">SUM(L35:L36)</f>
        <v>0</v>
      </c>
      <c r="M37" s="97">
        <v>1</v>
      </c>
      <c r="N37" s="97">
        <v>2</v>
      </c>
      <c r="O37" s="97">
        <v>0</v>
      </c>
      <c r="P37" s="97">
        <v>0</v>
      </c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3"/>
      <c r="AC37" s="193"/>
    </row>
    <row r="38" spans="1:31" ht="15.75" hidden="1" customHeight="1" x14ac:dyDescent="0.35">
      <c r="E38" s="97" t="s">
        <v>35</v>
      </c>
      <c r="F38" s="97" t="s">
        <v>2</v>
      </c>
      <c r="G38" s="97" t="s">
        <v>112</v>
      </c>
      <c r="H38" s="97" t="s">
        <v>113</v>
      </c>
      <c r="I38" s="97" t="s">
        <v>114</v>
      </c>
      <c r="J38" s="97" t="s">
        <v>115</v>
      </c>
      <c r="K38" s="109" t="s">
        <v>129</v>
      </c>
      <c r="L38" s="97" t="s">
        <v>238</v>
      </c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3"/>
      <c r="AC38" s="193"/>
    </row>
    <row r="39" spans="1:31" x14ac:dyDescent="0.35">
      <c r="I39" s="99"/>
      <c r="K39" s="97"/>
      <c r="L39" s="97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3"/>
      <c r="AC39" s="193"/>
    </row>
    <row r="40" spans="1:31" x14ac:dyDescent="0.35">
      <c r="I40" s="99"/>
      <c r="K40" s="97"/>
      <c r="L40" s="214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3"/>
      <c r="AC40" s="193"/>
    </row>
    <row r="41" spans="1:31" ht="15.5" x14ac:dyDescent="0.35">
      <c r="A41" s="167" t="s">
        <v>11</v>
      </c>
      <c r="B41" s="53"/>
      <c r="C41" s="53"/>
      <c r="D41" s="53"/>
      <c r="E41" s="221" t="s">
        <v>3</v>
      </c>
      <c r="F41" s="221"/>
      <c r="G41" s="222"/>
      <c r="H41" s="220" t="s">
        <v>4</v>
      </c>
      <c r="I41" s="221"/>
      <c r="J41" s="221"/>
      <c r="K41" s="221"/>
      <c r="L41" s="207"/>
      <c r="M41" s="215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3"/>
      <c r="AC41" s="193"/>
    </row>
    <row r="42" spans="1:31" ht="43.5" x14ac:dyDescent="0.35">
      <c r="A42" s="54"/>
      <c r="B42" s="92"/>
      <c r="C42" s="92"/>
      <c r="D42" s="92"/>
      <c r="E42" s="138" t="s">
        <v>1</v>
      </c>
      <c r="F42" s="138" t="s">
        <v>106</v>
      </c>
      <c r="G42" s="141" t="s">
        <v>236</v>
      </c>
      <c r="H42" s="154" t="s">
        <v>198</v>
      </c>
      <c r="I42" s="138" t="s">
        <v>116</v>
      </c>
      <c r="J42" s="138" t="s">
        <v>117</v>
      </c>
      <c r="K42" s="208" t="s">
        <v>130</v>
      </c>
      <c r="L42" s="140" t="s">
        <v>237</v>
      </c>
    </row>
    <row r="43" spans="1:31" x14ac:dyDescent="0.35">
      <c r="A43" s="54" t="s">
        <v>5</v>
      </c>
      <c r="B43" s="92"/>
      <c r="C43" s="92"/>
      <c r="D43" s="92"/>
      <c r="E43" s="133">
        <f t="shared" ref="E43:K43" si="5">E15</f>
        <v>0</v>
      </c>
      <c r="F43" s="133">
        <f t="shared" si="5"/>
        <v>0</v>
      </c>
      <c r="G43" s="147">
        <f t="shared" si="5"/>
        <v>0</v>
      </c>
      <c r="H43" s="134">
        <f t="shared" si="5"/>
        <v>0</v>
      </c>
      <c r="I43" s="133">
        <f t="shared" si="5"/>
        <v>0</v>
      </c>
      <c r="J43" s="133">
        <f t="shared" si="5"/>
        <v>0</v>
      </c>
      <c r="K43" s="133">
        <f t="shared" si="5"/>
        <v>0</v>
      </c>
      <c r="L43" s="135" t="str">
        <f t="shared" ref="L43" si="6">L15</f>
        <v/>
      </c>
    </row>
    <row r="44" spans="1:31" x14ac:dyDescent="0.35">
      <c r="A44" s="54"/>
      <c r="B44" s="92"/>
      <c r="C44" s="92"/>
      <c r="D44" s="92"/>
      <c r="E44" s="157" t="s">
        <v>140</v>
      </c>
      <c r="F44" s="157" t="s">
        <v>140</v>
      </c>
      <c r="G44" s="158" t="s">
        <v>140</v>
      </c>
      <c r="H44" s="159" t="s">
        <v>140</v>
      </c>
      <c r="I44" s="157" t="s">
        <v>140</v>
      </c>
      <c r="J44" s="157" t="s">
        <v>140</v>
      </c>
      <c r="K44" s="157" t="s">
        <v>140</v>
      </c>
      <c r="L44" s="160" t="s">
        <v>140</v>
      </c>
    </row>
    <row r="45" spans="1:31" x14ac:dyDescent="0.35">
      <c r="A45" s="54" t="s">
        <v>12</v>
      </c>
      <c r="B45" s="92"/>
      <c r="C45" s="92"/>
      <c r="D45" s="92"/>
      <c r="E45" s="92"/>
      <c r="F45" s="92"/>
      <c r="G45" s="150"/>
      <c r="H45" s="128"/>
      <c r="I45" s="92"/>
      <c r="J45" s="92"/>
      <c r="K45" s="209"/>
      <c r="L45" s="161"/>
    </row>
    <row r="46" spans="1:31" x14ac:dyDescent="0.35">
      <c r="A46" s="54" t="s">
        <v>201</v>
      </c>
      <c r="B46" s="92"/>
      <c r="C46" s="92"/>
      <c r="D46" s="92"/>
      <c r="E46" s="88">
        <v>0</v>
      </c>
      <c r="F46" s="88">
        <v>0</v>
      </c>
      <c r="G46" s="144">
        <v>0</v>
      </c>
      <c r="H46" s="1">
        <v>0</v>
      </c>
      <c r="I46" s="88">
        <v>0</v>
      </c>
      <c r="J46" s="88">
        <v>0</v>
      </c>
      <c r="K46" s="88">
        <v>0</v>
      </c>
      <c r="L46" s="89">
        <v>0</v>
      </c>
      <c r="M46" s="97">
        <v>2</v>
      </c>
      <c r="N46" s="97">
        <v>1</v>
      </c>
      <c r="O46" s="97">
        <v>1</v>
      </c>
      <c r="P46" s="97">
        <v>0</v>
      </c>
    </row>
    <row r="47" spans="1:31" x14ac:dyDescent="0.35">
      <c r="A47" s="54" t="s">
        <v>147</v>
      </c>
      <c r="B47" s="92"/>
      <c r="C47" s="92"/>
      <c r="D47" s="92"/>
      <c r="E47" s="88">
        <v>0</v>
      </c>
      <c r="F47" s="88">
        <v>0</v>
      </c>
      <c r="G47" s="144">
        <v>0</v>
      </c>
      <c r="H47" s="1">
        <v>0</v>
      </c>
      <c r="I47" s="88">
        <v>0</v>
      </c>
      <c r="J47" s="88">
        <v>0</v>
      </c>
      <c r="K47" s="88">
        <v>0</v>
      </c>
      <c r="L47" s="89">
        <v>0</v>
      </c>
      <c r="M47" s="97">
        <v>2</v>
      </c>
      <c r="N47" s="97">
        <v>1</v>
      </c>
      <c r="O47" s="97">
        <v>2</v>
      </c>
      <c r="P47" s="97">
        <v>0</v>
      </c>
    </row>
    <row r="48" spans="1:31" x14ac:dyDescent="0.35">
      <c r="A48" s="54" t="s">
        <v>148</v>
      </c>
      <c r="B48" s="92"/>
      <c r="C48" s="92"/>
      <c r="D48" s="92"/>
      <c r="E48" s="88">
        <v>0</v>
      </c>
      <c r="F48" s="88">
        <v>0</v>
      </c>
      <c r="G48" s="144">
        <v>0</v>
      </c>
      <c r="H48" s="88">
        <v>0</v>
      </c>
      <c r="I48" s="88">
        <v>0</v>
      </c>
      <c r="J48" s="88">
        <v>0</v>
      </c>
      <c r="K48" s="88">
        <v>0</v>
      </c>
      <c r="L48" s="89">
        <v>0</v>
      </c>
      <c r="M48" s="97">
        <v>2</v>
      </c>
      <c r="N48" s="97">
        <v>1</v>
      </c>
      <c r="O48" s="97">
        <v>3</v>
      </c>
      <c r="P48" s="97">
        <v>0</v>
      </c>
    </row>
    <row r="49" spans="1:25" x14ac:dyDescent="0.35">
      <c r="A49" s="54" t="s">
        <v>149</v>
      </c>
      <c r="B49" s="92"/>
      <c r="C49" s="92"/>
      <c r="D49" s="92"/>
      <c r="E49" s="88">
        <v>0</v>
      </c>
      <c r="F49" s="88">
        <v>0</v>
      </c>
      <c r="G49" s="144">
        <v>0</v>
      </c>
      <c r="H49" s="1">
        <v>0</v>
      </c>
      <c r="I49" s="88">
        <v>0</v>
      </c>
      <c r="J49" s="88">
        <v>0</v>
      </c>
      <c r="K49" s="88">
        <v>0</v>
      </c>
      <c r="L49" s="89">
        <v>0</v>
      </c>
      <c r="M49" s="97">
        <v>2</v>
      </c>
      <c r="N49" s="97">
        <v>1</v>
      </c>
      <c r="O49" s="97">
        <v>4</v>
      </c>
      <c r="P49" s="97">
        <v>0</v>
      </c>
      <c r="S49" s="105"/>
      <c r="T49" s="105"/>
      <c r="U49" s="105"/>
      <c r="V49" s="105"/>
      <c r="W49" s="105"/>
      <c r="X49" s="105"/>
      <c r="Y49" s="105"/>
    </row>
    <row r="50" spans="1:25" x14ac:dyDescent="0.35">
      <c r="A50" s="54" t="s">
        <v>150</v>
      </c>
      <c r="B50" s="92"/>
      <c r="C50" s="92"/>
      <c r="D50" s="92"/>
      <c r="E50" s="88">
        <v>0</v>
      </c>
      <c r="F50" s="88">
        <v>0</v>
      </c>
      <c r="G50" s="144">
        <v>0</v>
      </c>
      <c r="H50" s="1">
        <v>0</v>
      </c>
      <c r="I50" s="88">
        <v>0</v>
      </c>
      <c r="J50" s="88">
        <v>0</v>
      </c>
      <c r="K50" s="88">
        <v>0</v>
      </c>
      <c r="L50" s="89">
        <v>0</v>
      </c>
      <c r="M50" s="97">
        <v>2</v>
      </c>
      <c r="N50" s="97">
        <v>1</v>
      </c>
      <c r="O50" s="97">
        <v>5</v>
      </c>
      <c r="P50" s="97">
        <v>0</v>
      </c>
      <c r="S50" s="112"/>
      <c r="T50" s="105"/>
      <c r="U50" s="105"/>
      <c r="V50" s="105"/>
      <c r="W50" s="105"/>
      <c r="X50" s="105"/>
      <c r="Y50" s="105"/>
    </row>
    <row r="51" spans="1:25" x14ac:dyDescent="0.35">
      <c r="A51" s="54" t="s">
        <v>151</v>
      </c>
      <c r="B51" s="92"/>
      <c r="C51" s="92"/>
      <c r="D51" s="92"/>
      <c r="E51" s="88">
        <v>0</v>
      </c>
      <c r="F51" s="88">
        <v>0</v>
      </c>
      <c r="G51" s="148">
        <v>0</v>
      </c>
      <c r="H51" s="1">
        <v>0</v>
      </c>
      <c r="I51" s="88">
        <v>0</v>
      </c>
      <c r="J51" s="88">
        <v>0</v>
      </c>
      <c r="K51" s="88">
        <v>0</v>
      </c>
      <c r="L51" s="89">
        <v>0</v>
      </c>
      <c r="M51" s="97">
        <v>2</v>
      </c>
      <c r="N51" s="97">
        <v>1</v>
      </c>
      <c r="O51" s="97">
        <v>6</v>
      </c>
      <c r="P51" s="97">
        <v>0</v>
      </c>
      <c r="S51" s="112"/>
      <c r="T51" s="105"/>
      <c r="U51" s="105"/>
      <c r="V51" s="105"/>
      <c r="W51" s="105"/>
      <c r="X51" s="105"/>
      <c r="Y51" s="105"/>
    </row>
    <row r="52" spans="1:25" x14ac:dyDescent="0.35">
      <c r="A52" s="54" t="s">
        <v>8</v>
      </c>
      <c r="B52" s="92"/>
      <c r="C52" s="92"/>
      <c r="D52" s="92"/>
      <c r="E52" s="122">
        <f t="shared" ref="E52:K52" si="7">SUM(E46:E51)</f>
        <v>0</v>
      </c>
      <c r="F52" s="122">
        <f t="shared" si="7"/>
        <v>0</v>
      </c>
      <c r="G52" s="145">
        <f t="shared" si="7"/>
        <v>0</v>
      </c>
      <c r="H52" s="126">
        <f t="shared" si="7"/>
        <v>0</v>
      </c>
      <c r="I52" s="57">
        <f t="shared" si="7"/>
        <v>0</v>
      </c>
      <c r="J52" s="57">
        <f t="shared" si="7"/>
        <v>0</v>
      </c>
      <c r="K52" s="57">
        <f t="shared" si="7"/>
        <v>0</v>
      </c>
      <c r="L52" s="127">
        <f t="shared" ref="L52" si="8">SUM(L46:L51)</f>
        <v>0</v>
      </c>
      <c r="M52" s="97">
        <v>2</v>
      </c>
      <c r="N52" s="97">
        <v>1</v>
      </c>
      <c r="O52" s="97">
        <v>0</v>
      </c>
      <c r="P52" s="97">
        <v>0</v>
      </c>
      <c r="S52" s="112"/>
      <c r="T52" s="105"/>
      <c r="U52" s="105"/>
      <c r="V52" s="105"/>
      <c r="W52" s="105"/>
      <c r="X52" s="105"/>
      <c r="Y52" s="105"/>
    </row>
    <row r="53" spans="1:25" x14ac:dyDescent="0.35">
      <c r="A53" s="54"/>
      <c r="B53" s="92"/>
      <c r="C53" s="92"/>
      <c r="D53" s="92"/>
      <c r="E53" s="130"/>
      <c r="F53" s="130"/>
      <c r="G53" s="150"/>
      <c r="H53" s="128"/>
      <c r="I53" s="92"/>
      <c r="J53" s="92"/>
      <c r="K53" s="92"/>
      <c r="L53" s="56"/>
      <c r="S53" s="112"/>
      <c r="T53" s="105"/>
      <c r="U53" s="105"/>
      <c r="V53" s="105"/>
      <c r="W53" s="105"/>
      <c r="X53" s="105"/>
      <c r="Y53" s="105"/>
    </row>
    <row r="54" spans="1:25" x14ac:dyDescent="0.35">
      <c r="A54" s="54" t="s">
        <v>13</v>
      </c>
      <c r="B54" s="92"/>
      <c r="C54" s="92"/>
      <c r="D54" s="92"/>
      <c r="E54" s="130"/>
      <c r="F54" s="130"/>
      <c r="G54" s="150"/>
      <c r="H54" s="128"/>
      <c r="I54" s="92"/>
      <c r="J54" s="92"/>
      <c r="K54" s="92"/>
      <c r="L54" s="56"/>
      <c r="S54" s="105"/>
      <c r="T54" s="105"/>
      <c r="U54" s="105"/>
      <c r="V54" s="105"/>
      <c r="W54" s="105"/>
      <c r="X54" s="105"/>
      <c r="Y54" s="105"/>
    </row>
    <row r="55" spans="1:25" x14ac:dyDescent="0.35">
      <c r="A55" s="54" t="s">
        <v>152</v>
      </c>
      <c r="B55" s="92"/>
      <c r="C55" s="92"/>
      <c r="D55" s="92"/>
      <c r="E55" s="88">
        <v>0</v>
      </c>
      <c r="F55" s="88">
        <v>0</v>
      </c>
      <c r="G55" s="144">
        <v>0</v>
      </c>
      <c r="H55" s="1">
        <v>0</v>
      </c>
      <c r="I55" s="88">
        <v>0</v>
      </c>
      <c r="J55" s="88">
        <v>0</v>
      </c>
      <c r="K55" s="88">
        <v>0</v>
      </c>
      <c r="L55" s="89">
        <v>0</v>
      </c>
      <c r="M55" s="97">
        <v>2</v>
      </c>
      <c r="N55" s="97">
        <v>2</v>
      </c>
      <c r="O55" s="97">
        <v>1</v>
      </c>
      <c r="P55" s="97">
        <v>0</v>
      </c>
      <c r="S55" s="105"/>
      <c r="T55" s="105"/>
      <c r="U55" s="105"/>
      <c r="V55" s="105"/>
      <c r="W55" s="105"/>
      <c r="X55" s="105"/>
      <c r="Y55" s="105"/>
    </row>
    <row r="56" spans="1:25" x14ac:dyDescent="0.35">
      <c r="A56" s="54" t="s">
        <v>153</v>
      </c>
      <c r="B56" s="92"/>
      <c r="C56" s="168"/>
      <c r="D56" s="92"/>
      <c r="E56" s="88">
        <v>0</v>
      </c>
      <c r="F56" s="88">
        <v>0</v>
      </c>
      <c r="G56" s="144">
        <v>0</v>
      </c>
      <c r="H56" s="1">
        <v>0</v>
      </c>
      <c r="I56" s="88">
        <v>0</v>
      </c>
      <c r="J56" s="88">
        <v>0</v>
      </c>
      <c r="K56" s="88">
        <v>0</v>
      </c>
      <c r="L56" s="89">
        <v>0</v>
      </c>
      <c r="M56" s="97">
        <v>2</v>
      </c>
      <c r="N56" s="97">
        <v>2</v>
      </c>
      <c r="O56" s="97">
        <v>2</v>
      </c>
      <c r="P56" s="97">
        <v>0</v>
      </c>
      <c r="S56" s="105"/>
      <c r="T56" s="105"/>
      <c r="U56" s="105"/>
      <c r="V56" s="105"/>
      <c r="W56" s="105"/>
      <c r="X56" s="105"/>
      <c r="Y56" s="105"/>
    </row>
    <row r="57" spans="1:25" x14ac:dyDescent="0.35">
      <c r="A57" s="54" t="s">
        <v>154</v>
      </c>
      <c r="B57" s="92"/>
      <c r="C57" s="92"/>
      <c r="D57" s="92"/>
      <c r="E57" s="88">
        <v>0</v>
      </c>
      <c r="F57" s="88">
        <v>0</v>
      </c>
      <c r="G57" s="144">
        <v>0</v>
      </c>
      <c r="H57" s="1">
        <v>0</v>
      </c>
      <c r="I57" s="88">
        <v>0</v>
      </c>
      <c r="J57" s="88">
        <v>0</v>
      </c>
      <c r="K57" s="88">
        <v>0</v>
      </c>
      <c r="L57" s="89">
        <v>0</v>
      </c>
      <c r="M57" s="97">
        <v>2</v>
      </c>
      <c r="N57" s="97">
        <v>2</v>
      </c>
      <c r="O57" s="97">
        <v>3</v>
      </c>
      <c r="P57" s="97">
        <v>0</v>
      </c>
      <c r="S57" s="105"/>
      <c r="T57" s="105"/>
      <c r="U57" s="105"/>
      <c r="V57" s="105"/>
      <c r="W57" s="105"/>
      <c r="X57" s="105"/>
      <c r="Y57" s="105"/>
    </row>
    <row r="58" spans="1:25" x14ac:dyDescent="0.35">
      <c r="A58" s="54" t="s">
        <v>155</v>
      </c>
      <c r="B58" s="92"/>
      <c r="C58" s="92"/>
      <c r="D58" s="92"/>
      <c r="E58" s="88">
        <v>0</v>
      </c>
      <c r="F58" s="88">
        <v>0</v>
      </c>
      <c r="G58" s="144">
        <v>0</v>
      </c>
      <c r="H58" s="1">
        <v>0</v>
      </c>
      <c r="I58" s="88">
        <v>0</v>
      </c>
      <c r="J58" s="88">
        <v>0</v>
      </c>
      <c r="K58" s="88">
        <v>0</v>
      </c>
      <c r="L58" s="89">
        <v>0</v>
      </c>
      <c r="M58" s="97">
        <v>2</v>
      </c>
      <c r="N58" s="97">
        <v>2</v>
      </c>
      <c r="O58" s="97">
        <v>4</v>
      </c>
      <c r="P58" s="97">
        <v>0</v>
      </c>
      <c r="S58" s="105"/>
      <c r="T58" s="105"/>
      <c r="U58" s="105"/>
      <c r="V58" s="105"/>
      <c r="W58" s="105"/>
      <c r="X58" s="105"/>
      <c r="Y58" s="105"/>
    </row>
    <row r="59" spans="1:25" x14ac:dyDescent="0.35">
      <c r="A59" s="54" t="s">
        <v>156</v>
      </c>
      <c r="B59" s="92"/>
      <c r="C59" s="92"/>
      <c r="D59" s="92"/>
      <c r="E59" s="88">
        <v>0</v>
      </c>
      <c r="F59" s="88">
        <v>0</v>
      </c>
      <c r="G59" s="144">
        <v>0</v>
      </c>
      <c r="H59" s="1">
        <v>0</v>
      </c>
      <c r="I59" s="88">
        <v>0</v>
      </c>
      <c r="J59" s="88">
        <v>0</v>
      </c>
      <c r="K59" s="88">
        <v>0</v>
      </c>
      <c r="L59" s="89">
        <v>0</v>
      </c>
      <c r="M59" s="97">
        <v>2</v>
      </c>
      <c r="N59" s="97">
        <v>2</v>
      </c>
      <c r="O59" s="97">
        <v>5</v>
      </c>
      <c r="P59" s="97">
        <v>0</v>
      </c>
      <c r="S59" s="105"/>
      <c r="T59" s="105"/>
      <c r="U59" s="105"/>
      <c r="V59" s="105"/>
      <c r="W59" s="105"/>
      <c r="X59" s="105"/>
      <c r="Y59" s="105"/>
    </row>
    <row r="60" spans="1:25" x14ac:dyDescent="0.35">
      <c r="A60" s="54" t="s">
        <v>157</v>
      </c>
      <c r="B60" s="92"/>
      <c r="C60" s="92"/>
      <c r="D60" s="92"/>
      <c r="E60" s="90">
        <v>0</v>
      </c>
      <c r="F60" s="90">
        <v>0</v>
      </c>
      <c r="G60" s="148">
        <v>0</v>
      </c>
      <c r="H60" s="4">
        <v>0</v>
      </c>
      <c r="I60" s="90">
        <v>0</v>
      </c>
      <c r="J60" s="90">
        <v>0</v>
      </c>
      <c r="K60" s="90">
        <v>0</v>
      </c>
      <c r="L60" s="2">
        <v>0</v>
      </c>
      <c r="M60" s="97">
        <v>2</v>
      </c>
      <c r="N60" s="97">
        <v>2</v>
      </c>
      <c r="O60" s="97">
        <v>6</v>
      </c>
      <c r="P60" s="97">
        <v>0</v>
      </c>
      <c r="S60" s="105"/>
      <c r="T60" s="105"/>
      <c r="U60" s="105"/>
      <c r="V60" s="105"/>
      <c r="W60" s="105"/>
      <c r="X60" s="105"/>
      <c r="Y60" s="105"/>
    </row>
    <row r="61" spans="1:25" x14ac:dyDescent="0.35">
      <c r="A61" s="54" t="s">
        <v>8</v>
      </c>
      <c r="B61" s="92"/>
      <c r="C61" s="92"/>
      <c r="D61" s="92"/>
      <c r="E61" s="117">
        <f t="shared" ref="E61:K61" si="9">SUM(E55:E60)</f>
        <v>0</v>
      </c>
      <c r="F61" s="117">
        <f t="shared" si="9"/>
        <v>0</v>
      </c>
      <c r="G61" s="145">
        <f t="shared" si="9"/>
        <v>0</v>
      </c>
      <c r="H61" s="131">
        <f t="shared" si="9"/>
        <v>0</v>
      </c>
      <c r="I61" s="93">
        <f t="shared" si="9"/>
        <v>0</v>
      </c>
      <c r="J61" s="57">
        <f t="shared" si="9"/>
        <v>0</v>
      </c>
      <c r="K61" s="57">
        <f t="shared" si="9"/>
        <v>0</v>
      </c>
      <c r="L61" s="127">
        <f t="shared" ref="L61" si="10">SUM(L55:L60)</f>
        <v>0</v>
      </c>
      <c r="M61" s="97">
        <v>2</v>
      </c>
      <c r="N61" s="97">
        <v>2</v>
      </c>
      <c r="O61" s="97">
        <v>0</v>
      </c>
      <c r="P61" s="97">
        <v>0</v>
      </c>
      <c r="S61" s="105"/>
      <c r="T61" s="105"/>
      <c r="U61" s="105"/>
      <c r="V61" s="105"/>
      <c r="W61" s="105"/>
      <c r="X61" s="105"/>
      <c r="Y61" s="105"/>
    </row>
    <row r="62" spans="1:25" x14ac:dyDescent="0.35">
      <c r="A62" s="54"/>
      <c r="B62" s="92"/>
      <c r="C62" s="92"/>
      <c r="D62" s="92"/>
      <c r="E62" s="130"/>
      <c r="F62" s="130"/>
      <c r="G62" s="150"/>
      <c r="H62" s="128"/>
      <c r="I62" s="92"/>
      <c r="J62" s="92"/>
      <c r="K62" s="92"/>
      <c r="L62" s="56"/>
      <c r="S62" s="105"/>
      <c r="T62" s="105"/>
      <c r="U62" s="105"/>
      <c r="V62" s="105"/>
      <c r="W62" s="105"/>
      <c r="X62" s="105"/>
      <c r="Y62" s="105"/>
    </row>
    <row r="63" spans="1:25" x14ac:dyDescent="0.35">
      <c r="A63" s="54" t="s">
        <v>14</v>
      </c>
      <c r="B63" s="92"/>
      <c r="C63" s="92"/>
      <c r="D63" s="92"/>
      <c r="E63" s="117">
        <f t="shared" ref="E63:K63" si="11">E52-E61</f>
        <v>0</v>
      </c>
      <c r="F63" s="117">
        <f t="shared" si="11"/>
        <v>0</v>
      </c>
      <c r="G63" s="149">
        <f t="shared" si="11"/>
        <v>0</v>
      </c>
      <c r="H63" s="131">
        <f t="shared" si="11"/>
        <v>0</v>
      </c>
      <c r="I63" s="93">
        <f t="shared" si="11"/>
        <v>0</v>
      </c>
      <c r="J63" s="93">
        <f t="shared" si="11"/>
        <v>0</v>
      </c>
      <c r="K63" s="93">
        <f t="shared" si="11"/>
        <v>0</v>
      </c>
      <c r="L63" s="132">
        <f t="shared" ref="L63" si="12">L52-L61</f>
        <v>0</v>
      </c>
      <c r="M63" s="97">
        <v>2</v>
      </c>
      <c r="N63" s="97">
        <v>3</v>
      </c>
      <c r="O63" s="97">
        <v>0</v>
      </c>
      <c r="P63" s="97">
        <v>0</v>
      </c>
      <c r="S63" s="105"/>
      <c r="T63" s="105"/>
      <c r="U63" s="105"/>
      <c r="V63" s="105"/>
      <c r="W63" s="105"/>
      <c r="X63" s="105"/>
      <c r="Y63" s="105"/>
    </row>
    <row r="64" spans="1:25" x14ac:dyDescent="0.35">
      <c r="A64" s="54"/>
      <c r="B64" s="92"/>
      <c r="C64" s="92"/>
      <c r="D64" s="92"/>
      <c r="E64" s="130"/>
      <c r="F64" s="130"/>
      <c r="G64" s="150"/>
      <c r="H64" s="128"/>
      <c r="I64" s="92"/>
      <c r="J64" s="92"/>
      <c r="K64" s="92"/>
      <c r="L64" s="56"/>
      <c r="S64" s="105"/>
      <c r="T64" s="105"/>
      <c r="U64" s="105"/>
      <c r="V64" s="105"/>
      <c r="W64" s="105"/>
      <c r="X64" s="105"/>
      <c r="Y64" s="105"/>
    </row>
    <row r="65" spans="1:42" x14ac:dyDescent="0.35">
      <c r="A65" s="54" t="s">
        <v>15</v>
      </c>
      <c r="B65" s="92"/>
      <c r="C65" s="92"/>
      <c r="D65" s="92"/>
      <c r="E65" s="88">
        <v>0</v>
      </c>
      <c r="F65" s="88">
        <v>0</v>
      </c>
      <c r="G65" s="144">
        <v>0</v>
      </c>
      <c r="H65" s="1">
        <v>0</v>
      </c>
      <c r="I65" s="88">
        <v>0</v>
      </c>
      <c r="J65" s="88">
        <v>0</v>
      </c>
      <c r="K65" s="88">
        <v>0</v>
      </c>
      <c r="L65" s="89">
        <v>0</v>
      </c>
      <c r="M65" s="97">
        <v>2</v>
      </c>
      <c r="N65" s="97">
        <v>4</v>
      </c>
      <c r="O65" s="97">
        <v>0</v>
      </c>
      <c r="P65" s="97">
        <v>0</v>
      </c>
      <c r="S65" s="105"/>
      <c r="T65" s="105"/>
      <c r="U65" s="105"/>
      <c r="V65" s="105"/>
      <c r="W65" s="105"/>
      <c r="X65" s="105"/>
      <c r="Y65" s="105"/>
    </row>
    <row r="66" spans="1:42" x14ac:dyDescent="0.35">
      <c r="A66" s="54"/>
      <c r="B66" s="92"/>
      <c r="C66" s="92"/>
      <c r="D66" s="92"/>
      <c r="E66" s="130"/>
      <c r="F66" s="130"/>
      <c r="G66" s="150"/>
      <c r="H66" s="128"/>
      <c r="I66" s="92"/>
      <c r="J66" s="92"/>
      <c r="K66" s="92"/>
      <c r="L66" s="56"/>
      <c r="S66" s="105"/>
      <c r="T66" s="105"/>
      <c r="U66" s="105"/>
      <c r="V66" s="105"/>
      <c r="W66" s="105"/>
      <c r="X66" s="105"/>
      <c r="Y66" s="105"/>
    </row>
    <row r="67" spans="1:42" x14ac:dyDescent="0.35">
      <c r="A67" s="54" t="s">
        <v>16</v>
      </c>
      <c r="B67" s="92"/>
      <c r="C67" s="92"/>
      <c r="D67" s="92"/>
      <c r="E67" s="88">
        <v>0</v>
      </c>
      <c r="F67" s="88">
        <v>0</v>
      </c>
      <c r="G67" s="144">
        <v>0</v>
      </c>
      <c r="H67" s="1">
        <v>0</v>
      </c>
      <c r="I67" s="88">
        <v>0</v>
      </c>
      <c r="J67" s="88">
        <v>0</v>
      </c>
      <c r="K67" s="88">
        <v>0</v>
      </c>
      <c r="L67" s="89">
        <v>0</v>
      </c>
      <c r="M67" s="97">
        <v>2</v>
      </c>
      <c r="N67" s="97">
        <v>5</v>
      </c>
      <c r="O67" s="97">
        <v>0</v>
      </c>
      <c r="P67" s="97">
        <v>0</v>
      </c>
      <c r="S67" s="105"/>
      <c r="T67" s="105"/>
      <c r="U67" s="105"/>
      <c r="V67" s="105"/>
      <c r="W67" s="105"/>
      <c r="X67" s="105"/>
      <c r="Y67" s="105"/>
    </row>
    <row r="68" spans="1:42" x14ac:dyDescent="0.35">
      <c r="A68" s="54"/>
      <c r="B68" s="92"/>
      <c r="C68" s="92"/>
      <c r="D68" s="92"/>
      <c r="E68" s="130"/>
      <c r="F68" s="130"/>
      <c r="G68" s="150"/>
      <c r="H68" s="128"/>
      <c r="I68" s="92"/>
      <c r="J68" s="92"/>
      <c r="K68" s="92"/>
      <c r="L68" s="56"/>
      <c r="S68" s="105"/>
      <c r="T68" s="105"/>
      <c r="U68" s="105"/>
      <c r="V68" s="105"/>
      <c r="W68" s="105"/>
      <c r="X68" s="105"/>
      <c r="Y68" s="105"/>
    </row>
    <row r="69" spans="1:42" x14ac:dyDescent="0.35">
      <c r="A69" s="54" t="s">
        <v>17</v>
      </c>
      <c r="B69" s="92"/>
      <c r="C69" s="92"/>
      <c r="D69" s="92"/>
      <c r="E69" s="88">
        <v>0</v>
      </c>
      <c r="F69" s="88">
        <v>0</v>
      </c>
      <c r="G69" s="144">
        <v>0</v>
      </c>
      <c r="H69" s="1">
        <v>0</v>
      </c>
      <c r="I69" s="88">
        <v>0</v>
      </c>
      <c r="J69" s="88">
        <v>0</v>
      </c>
      <c r="K69" s="88">
        <v>0</v>
      </c>
      <c r="L69" s="89">
        <v>0</v>
      </c>
      <c r="M69" s="97">
        <v>2</v>
      </c>
      <c r="N69" s="97">
        <v>6</v>
      </c>
      <c r="O69" s="97">
        <v>0</v>
      </c>
      <c r="P69" s="97">
        <v>0</v>
      </c>
      <c r="S69" s="105"/>
      <c r="T69" s="105"/>
      <c r="U69" s="105"/>
      <c r="V69" s="105"/>
      <c r="W69" s="105"/>
      <c r="X69" s="105"/>
      <c r="Y69" s="105"/>
    </row>
    <row r="70" spans="1:42" x14ac:dyDescent="0.35">
      <c r="A70" s="54"/>
      <c r="B70" s="92"/>
      <c r="C70" s="92"/>
      <c r="D70" s="92"/>
      <c r="E70" s="130"/>
      <c r="F70" s="130"/>
      <c r="G70" s="150"/>
      <c r="H70" s="128"/>
      <c r="I70" s="92"/>
      <c r="J70" s="92"/>
      <c r="K70" s="92"/>
      <c r="L70" s="56"/>
      <c r="S70" s="105"/>
      <c r="T70" s="105"/>
      <c r="U70" s="105"/>
      <c r="V70" s="105"/>
      <c r="W70" s="105"/>
      <c r="X70" s="105"/>
      <c r="Y70" s="105"/>
    </row>
    <row r="71" spans="1:42" x14ac:dyDescent="0.35">
      <c r="A71" s="54" t="s">
        <v>18</v>
      </c>
      <c r="B71" s="92"/>
      <c r="C71" s="92"/>
      <c r="D71" s="92"/>
      <c r="E71" s="88">
        <v>0</v>
      </c>
      <c r="F71" s="88">
        <v>0</v>
      </c>
      <c r="G71" s="144">
        <v>0</v>
      </c>
      <c r="H71" s="1">
        <v>0</v>
      </c>
      <c r="I71" s="88">
        <v>0</v>
      </c>
      <c r="J71" s="88">
        <v>0</v>
      </c>
      <c r="K71" s="88">
        <v>0</v>
      </c>
      <c r="L71" s="89">
        <v>0</v>
      </c>
      <c r="M71" s="97">
        <v>2</v>
      </c>
      <c r="N71" s="97">
        <v>7</v>
      </c>
      <c r="O71" s="97">
        <v>0</v>
      </c>
      <c r="P71" s="97">
        <v>0</v>
      </c>
      <c r="S71" s="105"/>
      <c r="T71" s="105"/>
      <c r="U71" s="105"/>
      <c r="V71" s="105"/>
      <c r="W71" s="105"/>
      <c r="X71" s="105"/>
      <c r="Y71" s="105"/>
    </row>
    <row r="72" spans="1:42" x14ac:dyDescent="0.35">
      <c r="A72" s="54"/>
      <c r="B72" s="92"/>
      <c r="C72" s="92"/>
      <c r="D72" s="92"/>
      <c r="E72" s="130"/>
      <c r="F72" s="130"/>
      <c r="G72" s="150"/>
      <c r="H72" s="128"/>
      <c r="I72" s="92"/>
      <c r="J72" s="92"/>
      <c r="K72" s="92"/>
      <c r="L72" s="56"/>
      <c r="S72" s="105"/>
      <c r="T72" s="105"/>
      <c r="U72" s="105"/>
      <c r="V72" s="105"/>
      <c r="W72" s="105"/>
      <c r="X72" s="105"/>
      <c r="Y72" s="105"/>
    </row>
    <row r="73" spans="1:42" x14ac:dyDescent="0.35">
      <c r="A73" s="54" t="s">
        <v>19</v>
      </c>
      <c r="B73" s="92"/>
      <c r="C73" s="92"/>
      <c r="D73" s="92"/>
      <c r="E73" s="117">
        <f t="shared" ref="E73:K73" si="13">SUM(E63:E71)</f>
        <v>0</v>
      </c>
      <c r="F73" s="117">
        <f t="shared" si="13"/>
        <v>0</v>
      </c>
      <c r="G73" s="149">
        <f t="shared" si="13"/>
        <v>0</v>
      </c>
      <c r="H73" s="131">
        <f t="shared" si="13"/>
        <v>0</v>
      </c>
      <c r="I73" s="93">
        <f t="shared" si="13"/>
        <v>0</v>
      </c>
      <c r="J73" s="93">
        <f t="shared" si="13"/>
        <v>0</v>
      </c>
      <c r="K73" s="93">
        <f t="shared" si="13"/>
        <v>0</v>
      </c>
      <c r="L73" s="132">
        <f t="shared" ref="L73" si="14">SUM(L63:L71)</f>
        <v>0</v>
      </c>
      <c r="M73" s="113">
        <v>2</v>
      </c>
      <c r="N73" s="97">
        <v>8</v>
      </c>
      <c r="O73" s="97">
        <v>0</v>
      </c>
      <c r="P73" s="97">
        <v>0</v>
      </c>
      <c r="S73" s="105"/>
      <c r="T73" s="105"/>
      <c r="U73" s="105"/>
      <c r="V73" s="105"/>
      <c r="W73" s="105"/>
      <c r="X73" s="105"/>
      <c r="Y73" s="105"/>
    </row>
    <row r="74" spans="1:42" x14ac:dyDescent="0.35">
      <c r="A74" s="54"/>
      <c r="B74" s="92"/>
      <c r="C74" s="92"/>
      <c r="D74" s="92"/>
      <c r="E74" s="130"/>
      <c r="F74" s="130"/>
      <c r="G74" s="150"/>
      <c r="H74" s="128"/>
      <c r="I74" s="92"/>
      <c r="J74" s="92"/>
      <c r="K74" s="92"/>
      <c r="L74" s="56"/>
      <c r="S74" s="105"/>
      <c r="T74" s="105"/>
      <c r="U74" s="105"/>
      <c r="V74" s="105"/>
      <c r="W74" s="105"/>
      <c r="X74" s="105"/>
      <c r="Y74" s="105"/>
    </row>
    <row r="75" spans="1:42" x14ac:dyDescent="0.35">
      <c r="A75" s="58" t="s">
        <v>20</v>
      </c>
      <c r="B75" s="59"/>
      <c r="C75" s="59"/>
      <c r="D75" s="59"/>
      <c r="E75" s="91">
        <v>0</v>
      </c>
      <c r="F75" s="91">
        <v>0</v>
      </c>
      <c r="G75" s="151">
        <v>0</v>
      </c>
      <c r="H75" s="47">
        <v>0</v>
      </c>
      <c r="I75" s="91">
        <v>0</v>
      </c>
      <c r="J75" s="91">
        <v>0</v>
      </c>
      <c r="K75" s="91">
        <v>0</v>
      </c>
      <c r="L75" s="3">
        <v>0</v>
      </c>
      <c r="M75" s="105">
        <v>2</v>
      </c>
      <c r="N75" s="105">
        <v>9</v>
      </c>
      <c r="O75" s="105">
        <v>0</v>
      </c>
      <c r="P75" s="105">
        <v>0</v>
      </c>
      <c r="Q75" s="105"/>
      <c r="S75" s="105"/>
      <c r="T75" s="105"/>
      <c r="U75" s="105"/>
      <c r="V75" s="105"/>
      <c r="W75" s="105"/>
      <c r="X75" s="105"/>
      <c r="Y75" s="105"/>
      <c r="AD75" s="92"/>
      <c r="AG75" s="92"/>
      <c r="AH75" s="92"/>
      <c r="AI75" s="92"/>
      <c r="AJ75" s="92"/>
      <c r="AK75" s="92"/>
      <c r="AL75" s="92"/>
      <c r="AM75" s="92"/>
    </row>
    <row r="76" spans="1:42" hidden="1" x14ac:dyDescent="0.35">
      <c r="A76" s="92"/>
      <c r="B76" s="92"/>
      <c r="C76" s="92"/>
      <c r="D76" s="92"/>
      <c r="I76" s="97"/>
      <c r="J76" s="94"/>
      <c r="K76" s="94"/>
      <c r="L76" s="94"/>
      <c r="M76" s="105"/>
      <c r="N76" s="105"/>
      <c r="O76" s="105"/>
      <c r="P76" s="105"/>
      <c r="Q76" s="105"/>
      <c r="S76" s="105"/>
      <c r="T76" s="105"/>
      <c r="U76" s="105"/>
      <c r="V76" s="105"/>
      <c r="W76" s="105"/>
      <c r="X76" s="105"/>
      <c r="Y76" s="105"/>
      <c r="AA76" s="105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</row>
    <row r="77" spans="1:42" x14ac:dyDescent="0.35">
      <c r="A77" s="92"/>
      <c r="B77" s="92"/>
      <c r="C77" s="92"/>
      <c r="D77" s="92"/>
      <c r="E77" s="105"/>
      <c r="F77" s="105"/>
      <c r="G77" s="105"/>
      <c r="H77" s="105"/>
      <c r="I77" s="114"/>
      <c r="J77" s="105"/>
      <c r="K77" s="105"/>
      <c r="L77" s="105"/>
      <c r="M77" s="105"/>
      <c r="N77" s="105"/>
      <c r="O77" s="105"/>
      <c r="P77" s="105"/>
      <c r="Q77" s="105"/>
      <c r="S77" s="105"/>
      <c r="T77" s="105"/>
      <c r="U77" s="105"/>
      <c r="V77" s="105"/>
      <c r="W77" s="105"/>
      <c r="X77" s="105"/>
      <c r="Y77" s="105"/>
      <c r="AA77" s="105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</row>
    <row r="78" spans="1:42" x14ac:dyDescent="0.35">
      <c r="A78" s="92"/>
      <c r="B78" s="92"/>
      <c r="C78" s="92"/>
      <c r="D78" s="92"/>
      <c r="E78" s="105"/>
      <c r="F78" s="105"/>
      <c r="G78" s="105"/>
      <c r="H78" s="105"/>
      <c r="I78" s="114"/>
      <c r="J78" s="105"/>
      <c r="K78" s="105"/>
      <c r="L78" s="214"/>
      <c r="M78" s="105"/>
      <c r="N78" s="105"/>
      <c r="O78" s="105"/>
      <c r="P78" s="105"/>
      <c r="Q78" s="105"/>
      <c r="S78" s="105"/>
      <c r="T78" s="105"/>
      <c r="U78" s="105"/>
      <c r="V78" s="105"/>
      <c r="W78" s="105"/>
      <c r="X78" s="105"/>
      <c r="Y78" s="105"/>
      <c r="AA78" s="105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</row>
    <row r="79" spans="1:42" s="92" customFormat="1" ht="15.5" x14ac:dyDescent="0.35">
      <c r="A79" s="167" t="s">
        <v>21</v>
      </c>
      <c r="B79" s="53"/>
      <c r="C79" s="53"/>
      <c r="D79" s="53"/>
      <c r="E79" s="221" t="s">
        <v>3</v>
      </c>
      <c r="F79" s="221"/>
      <c r="G79" s="222"/>
      <c r="H79" s="220" t="s">
        <v>4</v>
      </c>
      <c r="I79" s="221"/>
      <c r="J79" s="221"/>
      <c r="K79" s="221"/>
      <c r="L79" s="207"/>
      <c r="M79" s="97"/>
      <c r="N79" s="97"/>
      <c r="O79" s="97"/>
      <c r="P79" s="97"/>
      <c r="Q79" s="97"/>
      <c r="R79" s="105"/>
      <c r="S79" s="105"/>
      <c r="T79" s="105"/>
      <c r="U79" s="105"/>
      <c r="V79" s="105"/>
      <c r="W79" s="105"/>
      <c r="X79" s="105"/>
      <c r="Y79" s="105"/>
      <c r="Z79" s="105"/>
      <c r="AA79" s="97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</row>
    <row r="80" spans="1:42" s="92" customFormat="1" ht="43.5" x14ac:dyDescent="0.35">
      <c r="A80" s="54"/>
      <c r="E80" s="138" t="s">
        <v>1</v>
      </c>
      <c r="F80" s="138" t="s">
        <v>106</v>
      </c>
      <c r="G80" s="141" t="s">
        <v>236</v>
      </c>
      <c r="H80" s="139" t="s">
        <v>137</v>
      </c>
      <c r="I80" s="138" t="s">
        <v>116</v>
      </c>
      <c r="J80" s="138" t="s">
        <v>117</v>
      </c>
      <c r="K80" s="208" t="s">
        <v>130</v>
      </c>
      <c r="L80" s="140" t="s">
        <v>237</v>
      </c>
      <c r="M80" s="97"/>
      <c r="N80" s="97"/>
      <c r="O80" s="97"/>
      <c r="P80" s="97"/>
      <c r="Q80" s="97"/>
      <c r="R80" s="105"/>
      <c r="S80" s="105"/>
      <c r="T80" s="105"/>
      <c r="U80" s="105"/>
      <c r="V80" s="105"/>
      <c r="W80" s="105"/>
      <c r="X80" s="105"/>
      <c r="Y80" s="105"/>
      <c r="Z80" s="105"/>
      <c r="AA80" s="97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</row>
    <row r="81" spans="1:42" s="92" customFormat="1" x14ac:dyDescent="0.35">
      <c r="A81" s="54" t="s">
        <v>5</v>
      </c>
      <c r="E81" s="133">
        <f t="shared" ref="E81:K81" si="15">E15</f>
        <v>0</v>
      </c>
      <c r="F81" s="133">
        <f t="shared" si="15"/>
        <v>0</v>
      </c>
      <c r="G81" s="147">
        <f t="shared" si="15"/>
        <v>0</v>
      </c>
      <c r="H81" s="133">
        <f t="shared" si="15"/>
        <v>0</v>
      </c>
      <c r="I81" s="133">
        <f t="shared" si="15"/>
        <v>0</v>
      </c>
      <c r="J81" s="133">
        <f t="shared" si="15"/>
        <v>0</v>
      </c>
      <c r="K81" s="133">
        <f t="shared" si="15"/>
        <v>0</v>
      </c>
      <c r="L81" s="135" t="str">
        <f t="shared" ref="L81" si="16">L15</f>
        <v/>
      </c>
      <c r="M81" s="97"/>
      <c r="N81" s="97"/>
      <c r="O81" s="97"/>
      <c r="P81" s="97"/>
      <c r="Q81" s="97"/>
      <c r="R81" s="105"/>
      <c r="S81" s="105"/>
      <c r="T81" s="105"/>
      <c r="U81" s="105"/>
      <c r="V81" s="105"/>
      <c r="W81" s="105"/>
      <c r="X81" s="105"/>
      <c r="Y81" s="105"/>
      <c r="Z81" s="105"/>
      <c r="AA81" s="97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</row>
    <row r="82" spans="1:42" s="92" customFormat="1" x14ac:dyDescent="0.35">
      <c r="A82" s="54"/>
      <c r="E82" s="157" t="s">
        <v>140</v>
      </c>
      <c r="F82" s="157" t="s">
        <v>140</v>
      </c>
      <c r="G82" s="158" t="s">
        <v>140</v>
      </c>
      <c r="H82" s="159" t="s">
        <v>140</v>
      </c>
      <c r="I82" s="157" t="s">
        <v>140</v>
      </c>
      <c r="J82" s="157" t="s">
        <v>140</v>
      </c>
      <c r="K82" s="157" t="s">
        <v>140</v>
      </c>
      <c r="L82" s="160" t="s">
        <v>140</v>
      </c>
      <c r="M82" s="97"/>
      <c r="N82" s="97"/>
      <c r="O82" s="97"/>
      <c r="P82" s="97"/>
      <c r="Q82" s="97"/>
      <c r="R82" s="105"/>
      <c r="S82" s="105"/>
      <c r="T82" s="105"/>
      <c r="U82" s="105"/>
      <c r="V82" s="105"/>
      <c r="W82" s="105"/>
      <c r="X82" s="105"/>
      <c r="Y82" s="105"/>
      <c r="Z82" s="105"/>
      <c r="AA82" s="97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</row>
    <row r="83" spans="1:42" x14ac:dyDescent="0.35">
      <c r="A83" s="54" t="s">
        <v>22</v>
      </c>
      <c r="B83" s="92"/>
      <c r="C83" s="92"/>
      <c r="D83" s="92"/>
      <c r="E83" s="92"/>
      <c r="F83" s="92"/>
      <c r="G83" s="150"/>
      <c r="H83" s="128"/>
      <c r="I83" s="92"/>
      <c r="J83" s="92"/>
      <c r="K83" s="92"/>
      <c r="L83" s="56"/>
      <c r="S83" s="105"/>
      <c r="T83" s="105"/>
      <c r="U83" s="105"/>
      <c r="V83" s="105"/>
      <c r="W83" s="105"/>
      <c r="X83" s="105"/>
      <c r="Y83" s="105"/>
    </row>
    <row r="84" spans="1:42" x14ac:dyDescent="0.35">
      <c r="A84" s="54" t="s">
        <v>158</v>
      </c>
      <c r="B84" s="92"/>
      <c r="C84" s="92"/>
      <c r="D84" s="92"/>
      <c r="E84" s="88">
        <v>0</v>
      </c>
      <c r="F84" s="88">
        <v>0</v>
      </c>
      <c r="G84" s="144">
        <v>0</v>
      </c>
      <c r="H84" s="1">
        <v>0</v>
      </c>
      <c r="I84" s="88">
        <v>0</v>
      </c>
      <c r="J84" s="88">
        <v>0</v>
      </c>
      <c r="K84" s="88">
        <v>0</v>
      </c>
      <c r="L84" s="89">
        <v>0</v>
      </c>
      <c r="M84" s="97">
        <v>3</v>
      </c>
      <c r="N84" s="97">
        <v>1</v>
      </c>
      <c r="O84" s="97">
        <v>1</v>
      </c>
      <c r="P84" s="97">
        <v>0</v>
      </c>
      <c r="S84" s="105"/>
      <c r="T84" s="105"/>
      <c r="U84" s="105"/>
      <c r="V84" s="105"/>
      <c r="W84" s="105"/>
      <c r="X84" s="105"/>
      <c r="Y84" s="105"/>
    </row>
    <row r="85" spans="1:42" x14ac:dyDescent="0.35">
      <c r="A85" s="54" t="s">
        <v>159</v>
      </c>
      <c r="B85" s="92"/>
      <c r="C85" s="92"/>
      <c r="D85" s="92"/>
      <c r="E85" s="88">
        <v>0</v>
      </c>
      <c r="F85" s="88">
        <v>0</v>
      </c>
      <c r="G85" s="144">
        <v>0</v>
      </c>
      <c r="H85" s="1">
        <v>0</v>
      </c>
      <c r="I85" s="88">
        <v>0</v>
      </c>
      <c r="J85" s="88">
        <v>0</v>
      </c>
      <c r="K85" s="88">
        <v>0</v>
      </c>
      <c r="L85" s="89">
        <v>0</v>
      </c>
      <c r="M85" s="97">
        <v>3</v>
      </c>
      <c r="N85" s="97">
        <v>1</v>
      </c>
      <c r="O85" s="97">
        <v>2</v>
      </c>
      <c r="P85" s="97">
        <v>0</v>
      </c>
      <c r="S85" s="105"/>
      <c r="T85" s="105"/>
      <c r="U85" s="105"/>
      <c r="V85" s="105"/>
      <c r="W85" s="105"/>
      <c r="X85" s="105"/>
      <c r="Y85" s="105"/>
    </row>
    <row r="86" spans="1:42" x14ac:dyDescent="0.35">
      <c r="A86" s="54" t="s">
        <v>160</v>
      </c>
      <c r="B86" s="92"/>
      <c r="C86" s="92"/>
      <c r="D86" s="92"/>
      <c r="E86" s="88">
        <v>0</v>
      </c>
      <c r="F86" s="88">
        <v>0</v>
      </c>
      <c r="G86" s="148">
        <v>0</v>
      </c>
      <c r="H86" s="1">
        <v>0</v>
      </c>
      <c r="I86" s="88">
        <v>0</v>
      </c>
      <c r="J86" s="88">
        <v>0</v>
      </c>
      <c r="K86" s="88">
        <v>0</v>
      </c>
      <c r="L86" s="89">
        <v>0</v>
      </c>
      <c r="M86" s="97">
        <v>3</v>
      </c>
      <c r="N86" s="97">
        <v>1</v>
      </c>
      <c r="O86" s="97">
        <v>3</v>
      </c>
      <c r="P86" s="97">
        <v>0</v>
      </c>
      <c r="S86" s="105"/>
      <c r="T86" s="105"/>
      <c r="U86" s="105"/>
      <c r="V86" s="105"/>
      <c r="W86" s="105"/>
      <c r="X86" s="105"/>
      <c r="Y86" s="105"/>
    </row>
    <row r="87" spans="1:42" x14ac:dyDescent="0.35">
      <c r="A87" s="54" t="s">
        <v>8</v>
      </c>
      <c r="B87" s="92"/>
      <c r="C87" s="92"/>
      <c r="D87" s="92"/>
      <c r="E87" s="122">
        <f t="shared" ref="E87:J87" si="17">SUM(E84:E86)</f>
        <v>0</v>
      </c>
      <c r="F87" s="122">
        <f t="shared" si="17"/>
        <v>0</v>
      </c>
      <c r="G87" s="145">
        <f>SUM(G84:G86)</f>
        <v>0</v>
      </c>
      <c r="H87" s="126">
        <f t="shared" si="17"/>
        <v>0</v>
      </c>
      <c r="I87" s="57">
        <f t="shared" si="17"/>
        <v>0</v>
      </c>
      <c r="J87" s="57">
        <f t="shared" si="17"/>
        <v>0</v>
      </c>
      <c r="K87" s="57">
        <f>SUM(K84:K86)</f>
        <v>0</v>
      </c>
      <c r="L87" s="127">
        <f>SUM(L84:L86)</f>
        <v>0</v>
      </c>
      <c r="M87" s="97">
        <v>3</v>
      </c>
      <c r="N87" s="97">
        <v>1</v>
      </c>
      <c r="O87" s="97">
        <v>0</v>
      </c>
      <c r="P87" s="97">
        <v>0</v>
      </c>
      <c r="S87" s="105"/>
      <c r="T87" s="105"/>
      <c r="U87" s="105"/>
      <c r="V87" s="105"/>
      <c r="W87" s="105"/>
      <c r="X87" s="105"/>
      <c r="Y87" s="105"/>
    </row>
    <row r="88" spans="1:42" x14ac:dyDescent="0.35">
      <c r="A88" s="54"/>
      <c r="B88" s="92"/>
      <c r="C88" s="92"/>
      <c r="D88" s="92"/>
      <c r="E88" s="130"/>
      <c r="F88" s="130"/>
      <c r="G88" s="150"/>
      <c r="H88" s="128"/>
      <c r="I88" s="92"/>
      <c r="J88" s="92"/>
      <c r="K88" s="92"/>
      <c r="L88" s="56"/>
      <c r="S88" s="105"/>
      <c r="T88" s="105"/>
      <c r="U88" s="105"/>
      <c r="V88" s="105"/>
      <c r="W88" s="105"/>
      <c r="X88" s="105"/>
      <c r="Y88" s="105"/>
    </row>
    <row r="89" spans="1:42" x14ac:dyDescent="0.35">
      <c r="A89" s="54" t="s">
        <v>23</v>
      </c>
      <c r="B89" s="92"/>
      <c r="C89" s="92"/>
      <c r="D89" s="92"/>
      <c r="E89" s="88">
        <v>0</v>
      </c>
      <c r="F89" s="88">
        <v>0</v>
      </c>
      <c r="G89" s="144">
        <v>0</v>
      </c>
      <c r="H89" s="1">
        <v>0</v>
      </c>
      <c r="I89" s="88">
        <v>0</v>
      </c>
      <c r="J89" s="88">
        <v>0</v>
      </c>
      <c r="K89" s="88">
        <v>0</v>
      </c>
      <c r="L89" s="89">
        <v>0</v>
      </c>
      <c r="M89" s="97">
        <v>3</v>
      </c>
      <c r="N89" s="97">
        <v>2</v>
      </c>
      <c r="O89" s="97">
        <v>0</v>
      </c>
      <c r="P89" s="97">
        <v>0</v>
      </c>
      <c r="S89" s="105"/>
      <c r="T89" s="105"/>
      <c r="U89" s="105"/>
      <c r="V89" s="105"/>
      <c r="W89" s="105"/>
      <c r="X89" s="105"/>
      <c r="Y89" s="105"/>
    </row>
    <row r="90" spans="1:42" x14ac:dyDescent="0.35">
      <c r="A90" s="54"/>
      <c r="B90" s="92"/>
      <c r="C90" s="92"/>
      <c r="D90" s="92"/>
      <c r="E90" s="130"/>
      <c r="F90" s="130"/>
      <c r="G90" s="150"/>
      <c r="H90" s="128"/>
      <c r="I90" s="92"/>
      <c r="J90" s="92"/>
      <c r="K90" s="92"/>
      <c r="L90" s="56"/>
      <c r="S90" s="105"/>
      <c r="T90" s="105"/>
      <c r="U90" s="105"/>
      <c r="V90" s="105"/>
      <c r="W90" s="105"/>
      <c r="X90" s="105"/>
      <c r="Y90" s="105"/>
    </row>
    <row r="91" spans="1:42" x14ac:dyDescent="0.35">
      <c r="A91" s="54" t="s">
        <v>24</v>
      </c>
      <c r="B91" s="92"/>
      <c r="C91" s="92"/>
      <c r="D91" s="92"/>
      <c r="E91" s="130"/>
      <c r="F91" s="130"/>
      <c r="G91" s="150"/>
      <c r="H91" s="128"/>
      <c r="I91" s="92"/>
      <c r="J91" s="92"/>
      <c r="K91" s="92"/>
      <c r="L91" s="56"/>
      <c r="S91" s="105"/>
      <c r="T91" s="105"/>
      <c r="U91" s="105"/>
      <c r="V91" s="105"/>
      <c r="W91" s="105"/>
      <c r="X91" s="105"/>
      <c r="Y91" s="105"/>
    </row>
    <row r="92" spans="1:42" x14ac:dyDescent="0.35">
      <c r="A92" s="54" t="s">
        <v>161</v>
      </c>
      <c r="B92" s="92"/>
      <c r="C92" s="92"/>
      <c r="D92" s="92"/>
      <c r="E92" s="88">
        <v>0</v>
      </c>
      <c r="F92" s="88">
        <v>0</v>
      </c>
      <c r="G92" s="144">
        <v>0</v>
      </c>
      <c r="H92" s="1">
        <v>0</v>
      </c>
      <c r="I92" s="88">
        <v>0</v>
      </c>
      <c r="J92" s="88">
        <v>0</v>
      </c>
      <c r="K92" s="88">
        <v>0</v>
      </c>
      <c r="L92" s="89">
        <v>0</v>
      </c>
      <c r="M92" s="97">
        <v>3</v>
      </c>
      <c r="N92" s="97">
        <v>3</v>
      </c>
      <c r="O92" s="97">
        <v>1</v>
      </c>
      <c r="P92" s="97">
        <v>0</v>
      </c>
      <c r="S92" s="105"/>
      <c r="T92" s="105"/>
      <c r="U92" s="105"/>
      <c r="V92" s="105"/>
      <c r="W92" s="105"/>
      <c r="X92" s="105"/>
      <c r="Y92" s="105"/>
    </row>
    <row r="93" spans="1:42" x14ac:dyDescent="0.35">
      <c r="A93" s="54" t="s">
        <v>162</v>
      </c>
      <c r="B93" s="92"/>
      <c r="C93" s="92"/>
      <c r="D93" s="92"/>
      <c r="E93" s="88">
        <v>0</v>
      </c>
      <c r="F93" s="88">
        <v>0</v>
      </c>
      <c r="G93" s="144">
        <v>0</v>
      </c>
      <c r="H93" s="1">
        <v>0</v>
      </c>
      <c r="I93" s="88">
        <v>0</v>
      </c>
      <c r="J93" s="88">
        <v>0</v>
      </c>
      <c r="K93" s="88">
        <v>0</v>
      </c>
      <c r="L93" s="89">
        <v>0</v>
      </c>
      <c r="M93" s="97">
        <v>3</v>
      </c>
      <c r="N93" s="97">
        <v>3</v>
      </c>
      <c r="O93" s="97">
        <v>2</v>
      </c>
      <c r="P93" s="97">
        <v>0</v>
      </c>
      <c r="S93" s="105"/>
      <c r="T93" s="105"/>
      <c r="U93" s="105"/>
      <c r="V93" s="105"/>
      <c r="W93" s="105"/>
      <c r="X93" s="105"/>
      <c r="Y93" s="105"/>
    </row>
    <row r="94" spans="1:42" x14ac:dyDescent="0.35">
      <c r="A94" s="54" t="s">
        <v>163</v>
      </c>
      <c r="B94" s="92"/>
      <c r="C94" s="92"/>
      <c r="D94" s="92"/>
      <c r="E94" s="88">
        <v>0</v>
      </c>
      <c r="F94" s="88">
        <v>0</v>
      </c>
      <c r="G94" s="144">
        <v>0</v>
      </c>
      <c r="H94" s="1">
        <v>0</v>
      </c>
      <c r="I94" s="88">
        <v>0</v>
      </c>
      <c r="J94" s="88">
        <v>0</v>
      </c>
      <c r="K94" s="88">
        <v>0</v>
      </c>
      <c r="L94" s="89">
        <v>0</v>
      </c>
      <c r="M94" s="97">
        <v>3</v>
      </c>
      <c r="N94" s="97">
        <v>3</v>
      </c>
      <c r="O94" s="97">
        <v>3</v>
      </c>
      <c r="P94" s="97">
        <v>0</v>
      </c>
      <c r="S94" s="105"/>
      <c r="T94" s="105"/>
      <c r="U94" s="105"/>
      <c r="V94" s="105"/>
      <c r="W94" s="105"/>
      <c r="X94" s="105"/>
      <c r="Y94" s="105"/>
    </row>
    <row r="95" spans="1:42" x14ac:dyDescent="0.35">
      <c r="A95" s="54" t="s">
        <v>164</v>
      </c>
      <c r="B95" s="92"/>
      <c r="C95" s="92"/>
      <c r="D95" s="92"/>
      <c r="E95" s="88">
        <v>0</v>
      </c>
      <c r="F95" s="88">
        <v>0</v>
      </c>
      <c r="G95" s="144">
        <v>0</v>
      </c>
      <c r="H95" s="1">
        <v>0</v>
      </c>
      <c r="I95" s="88">
        <v>0</v>
      </c>
      <c r="J95" s="88">
        <v>0</v>
      </c>
      <c r="K95" s="88">
        <v>0</v>
      </c>
      <c r="L95" s="89">
        <v>0</v>
      </c>
      <c r="M95" s="97">
        <v>3</v>
      </c>
      <c r="N95" s="97">
        <v>3</v>
      </c>
      <c r="O95" s="97">
        <v>4</v>
      </c>
      <c r="P95" s="97">
        <v>0</v>
      </c>
      <c r="S95" s="105"/>
      <c r="T95" s="105"/>
      <c r="U95" s="105"/>
      <c r="V95" s="105"/>
      <c r="W95" s="105"/>
      <c r="X95" s="105"/>
      <c r="Y95" s="105"/>
    </row>
    <row r="96" spans="1:42" x14ac:dyDescent="0.35">
      <c r="A96" s="54" t="s">
        <v>165</v>
      </c>
      <c r="B96" s="92"/>
      <c r="C96" s="92"/>
      <c r="D96" s="92"/>
      <c r="E96" s="90">
        <v>0</v>
      </c>
      <c r="F96" s="90">
        <v>0</v>
      </c>
      <c r="G96" s="148">
        <v>0</v>
      </c>
      <c r="H96" s="4">
        <v>0</v>
      </c>
      <c r="I96" s="90">
        <v>0</v>
      </c>
      <c r="J96" s="90">
        <v>0</v>
      </c>
      <c r="K96" s="90">
        <v>0</v>
      </c>
      <c r="L96" s="2">
        <v>0</v>
      </c>
      <c r="M96" s="97">
        <v>3</v>
      </c>
      <c r="N96" s="97">
        <v>3</v>
      </c>
      <c r="O96" s="97">
        <v>5</v>
      </c>
      <c r="P96" s="97">
        <v>0</v>
      </c>
      <c r="S96" s="105"/>
      <c r="T96" s="105"/>
      <c r="U96" s="105"/>
      <c r="V96" s="105"/>
      <c r="W96" s="105"/>
      <c r="X96" s="105"/>
      <c r="Y96" s="105"/>
    </row>
    <row r="97" spans="1:25" x14ac:dyDescent="0.35">
      <c r="A97" s="54" t="s">
        <v>8</v>
      </c>
      <c r="B97" s="92"/>
      <c r="C97" s="92"/>
      <c r="D97" s="92"/>
      <c r="E97" s="117">
        <f t="shared" ref="E97:J97" si="18">SUM(E92:E96)</f>
        <v>0</v>
      </c>
      <c r="F97" s="117">
        <f t="shared" si="18"/>
        <v>0</v>
      </c>
      <c r="G97" s="149">
        <f>SUM(G92:G96)</f>
        <v>0</v>
      </c>
      <c r="H97" s="131">
        <f t="shared" si="18"/>
        <v>0</v>
      </c>
      <c r="I97" s="93">
        <f t="shared" si="18"/>
        <v>0</v>
      </c>
      <c r="J97" s="93">
        <f t="shared" si="18"/>
        <v>0</v>
      </c>
      <c r="K97" s="57">
        <f>SUM(K92:K96)</f>
        <v>0</v>
      </c>
      <c r="L97" s="132">
        <f>SUM(L92:L96)</f>
        <v>0</v>
      </c>
      <c r="M97" s="97">
        <v>3</v>
      </c>
      <c r="N97" s="97">
        <v>3</v>
      </c>
      <c r="O97" s="97">
        <v>0</v>
      </c>
      <c r="P97" s="97">
        <v>0</v>
      </c>
      <c r="S97" s="105"/>
      <c r="T97" s="105"/>
      <c r="U97" s="105"/>
      <c r="V97" s="105"/>
      <c r="W97" s="105"/>
      <c r="X97" s="105"/>
      <c r="Y97" s="105"/>
    </row>
    <row r="98" spans="1:25" x14ac:dyDescent="0.35">
      <c r="A98" s="54"/>
      <c r="B98" s="92"/>
      <c r="C98" s="92"/>
      <c r="D98" s="92"/>
      <c r="E98" s="130"/>
      <c r="F98" s="130"/>
      <c r="G98" s="150"/>
      <c r="H98" s="128"/>
      <c r="I98" s="92"/>
      <c r="J98" s="92"/>
      <c r="K98" s="92"/>
      <c r="L98" s="56"/>
      <c r="S98" s="105"/>
      <c r="T98" s="105"/>
      <c r="U98" s="105"/>
      <c r="V98" s="105"/>
      <c r="W98" s="105"/>
      <c r="X98" s="105"/>
      <c r="Y98" s="105"/>
    </row>
    <row r="99" spans="1:25" x14ac:dyDescent="0.35">
      <c r="A99" s="54" t="s">
        <v>25</v>
      </c>
      <c r="B99" s="92"/>
      <c r="C99" s="92"/>
      <c r="D99" s="92"/>
      <c r="E99" s="130"/>
      <c r="F99" s="130"/>
      <c r="G99" s="150"/>
      <c r="H99" s="128"/>
      <c r="I99" s="92"/>
      <c r="J99" s="92"/>
      <c r="K99" s="92"/>
      <c r="L99" s="56"/>
      <c r="S99" s="105"/>
      <c r="T99" s="105"/>
      <c r="U99" s="105"/>
      <c r="V99" s="105"/>
      <c r="W99" s="105"/>
      <c r="X99" s="105"/>
      <c r="Y99" s="105"/>
    </row>
    <row r="100" spans="1:25" x14ac:dyDescent="0.35">
      <c r="A100" s="54" t="s">
        <v>166</v>
      </c>
      <c r="B100" s="92"/>
      <c r="C100" s="92"/>
      <c r="D100" s="92"/>
      <c r="E100" s="88">
        <v>0</v>
      </c>
      <c r="F100" s="88">
        <v>0</v>
      </c>
      <c r="G100" s="144">
        <v>0</v>
      </c>
      <c r="H100" s="1">
        <v>0</v>
      </c>
      <c r="I100" s="88">
        <v>0</v>
      </c>
      <c r="J100" s="88">
        <v>0</v>
      </c>
      <c r="K100" s="88">
        <v>0</v>
      </c>
      <c r="L100" s="89">
        <v>0</v>
      </c>
      <c r="M100" s="97">
        <v>3</v>
      </c>
      <c r="N100" s="97">
        <v>4</v>
      </c>
      <c r="O100" s="97">
        <v>1</v>
      </c>
      <c r="P100" s="97">
        <v>0</v>
      </c>
      <c r="S100" s="105"/>
      <c r="T100" s="105"/>
      <c r="U100" s="105"/>
      <c r="V100" s="105"/>
      <c r="W100" s="105"/>
      <c r="X100" s="105"/>
      <c r="Y100" s="105"/>
    </row>
    <row r="101" spans="1:25" x14ac:dyDescent="0.35">
      <c r="A101" s="54" t="s">
        <v>167</v>
      </c>
      <c r="B101" s="92"/>
      <c r="C101" s="92"/>
      <c r="D101" s="92"/>
      <c r="E101" s="88">
        <v>0</v>
      </c>
      <c r="F101" s="88">
        <v>0</v>
      </c>
      <c r="G101" s="144">
        <v>0</v>
      </c>
      <c r="H101" s="1">
        <v>0</v>
      </c>
      <c r="I101" s="88">
        <v>0</v>
      </c>
      <c r="J101" s="88">
        <v>0</v>
      </c>
      <c r="K101" s="88">
        <v>0</v>
      </c>
      <c r="L101" s="89">
        <v>0</v>
      </c>
      <c r="M101" s="97">
        <v>3</v>
      </c>
      <c r="N101" s="97">
        <v>4</v>
      </c>
      <c r="O101" s="97">
        <v>2</v>
      </c>
      <c r="P101" s="97">
        <v>0</v>
      </c>
      <c r="S101" s="105"/>
      <c r="T101" s="105"/>
      <c r="U101" s="105"/>
      <c r="V101" s="105"/>
      <c r="W101" s="105"/>
      <c r="X101" s="105"/>
      <c r="Y101" s="105"/>
    </row>
    <row r="102" spans="1:25" x14ac:dyDescent="0.35">
      <c r="A102" s="54" t="s">
        <v>168</v>
      </c>
      <c r="B102" s="92"/>
      <c r="C102" s="92"/>
      <c r="D102" s="92"/>
      <c r="E102" s="88">
        <v>0</v>
      </c>
      <c r="F102" s="88">
        <v>0</v>
      </c>
      <c r="G102" s="144">
        <v>0</v>
      </c>
      <c r="H102" s="1">
        <v>0</v>
      </c>
      <c r="I102" s="88">
        <v>0</v>
      </c>
      <c r="J102" s="88">
        <v>0</v>
      </c>
      <c r="K102" s="88">
        <v>0</v>
      </c>
      <c r="L102" s="89">
        <v>0</v>
      </c>
      <c r="M102" s="97">
        <v>3</v>
      </c>
      <c r="N102" s="97">
        <v>4</v>
      </c>
      <c r="O102" s="97">
        <v>3</v>
      </c>
      <c r="P102" s="97">
        <v>0</v>
      </c>
      <c r="S102" s="105"/>
      <c r="T102" s="105"/>
      <c r="U102" s="105"/>
      <c r="V102" s="105"/>
      <c r="W102" s="105"/>
      <c r="X102" s="105"/>
      <c r="Y102" s="105"/>
    </row>
    <row r="103" spans="1:25" x14ac:dyDescent="0.35">
      <c r="A103" s="54" t="s">
        <v>169</v>
      </c>
      <c r="B103" s="92"/>
      <c r="C103" s="92"/>
      <c r="D103" s="92"/>
      <c r="E103" s="88">
        <v>0</v>
      </c>
      <c r="F103" s="88">
        <v>0</v>
      </c>
      <c r="G103" s="144">
        <v>0</v>
      </c>
      <c r="H103" s="1">
        <v>0</v>
      </c>
      <c r="I103" s="88">
        <v>0</v>
      </c>
      <c r="J103" s="88">
        <v>0</v>
      </c>
      <c r="K103" s="88">
        <v>0</v>
      </c>
      <c r="L103" s="89">
        <v>0</v>
      </c>
      <c r="M103" s="97">
        <v>3</v>
      </c>
      <c r="N103" s="97">
        <v>4</v>
      </c>
      <c r="O103" s="97">
        <v>4</v>
      </c>
      <c r="P103" s="97">
        <v>0</v>
      </c>
      <c r="S103" s="105"/>
      <c r="T103" s="105"/>
      <c r="U103" s="105"/>
      <c r="V103" s="105"/>
      <c r="W103" s="105"/>
      <c r="X103" s="105"/>
      <c r="Y103" s="105"/>
    </row>
    <row r="104" spans="1:25" x14ac:dyDescent="0.35">
      <c r="A104" s="54" t="s">
        <v>170</v>
      </c>
      <c r="B104" s="92"/>
      <c r="C104" s="92"/>
      <c r="D104" s="92"/>
      <c r="E104" s="88">
        <v>0</v>
      </c>
      <c r="F104" s="88">
        <v>0</v>
      </c>
      <c r="G104" s="144">
        <v>0</v>
      </c>
      <c r="H104" s="1">
        <v>0</v>
      </c>
      <c r="I104" s="88">
        <v>0</v>
      </c>
      <c r="J104" s="88">
        <v>0</v>
      </c>
      <c r="K104" s="88">
        <v>0</v>
      </c>
      <c r="L104" s="89">
        <v>0</v>
      </c>
      <c r="M104" s="97">
        <v>3</v>
      </c>
      <c r="N104" s="97">
        <v>4</v>
      </c>
      <c r="O104" s="97">
        <v>5</v>
      </c>
      <c r="P104" s="97">
        <v>0</v>
      </c>
      <c r="S104" s="105"/>
      <c r="T104" s="105"/>
      <c r="U104" s="105"/>
      <c r="V104" s="105"/>
      <c r="W104" s="105"/>
      <c r="X104" s="105"/>
      <c r="Y104" s="105"/>
    </row>
    <row r="105" spans="1:25" x14ac:dyDescent="0.35">
      <c r="A105" s="54" t="s">
        <v>171</v>
      </c>
      <c r="B105" s="92"/>
      <c r="C105" s="92"/>
      <c r="D105" s="92"/>
      <c r="E105" s="88">
        <v>0</v>
      </c>
      <c r="F105" s="88">
        <v>0</v>
      </c>
      <c r="G105" s="148">
        <v>0</v>
      </c>
      <c r="H105" s="1">
        <v>0</v>
      </c>
      <c r="I105" s="88">
        <v>0</v>
      </c>
      <c r="J105" s="88">
        <v>0</v>
      </c>
      <c r="K105" s="90">
        <v>0</v>
      </c>
      <c r="L105" s="89">
        <v>0</v>
      </c>
      <c r="M105" s="97">
        <v>3</v>
      </c>
      <c r="N105" s="97">
        <v>4</v>
      </c>
      <c r="O105" s="97">
        <v>6</v>
      </c>
      <c r="P105" s="97">
        <v>0</v>
      </c>
      <c r="S105" s="105"/>
      <c r="T105" s="105"/>
      <c r="U105" s="105"/>
      <c r="V105" s="105"/>
      <c r="W105" s="105"/>
      <c r="X105" s="105"/>
      <c r="Y105" s="105"/>
    </row>
    <row r="106" spans="1:25" x14ac:dyDescent="0.35">
      <c r="A106" s="54" t="s">
        <v>8</v>
      </c>
      <c r="B106" s="92"/>
      <c r="C106" s="92"/>
      <c r="D106" s="92"/>
      <c r="E106" s="122">
        <f t="shared" ref="E106:J106" si="19">SUM(E100:E105)</f>
        <v>0</v>
      </c>
      <c r="F106" s="122">
        <f t="shared" si="19"/>
        <v>0</v>
      </c>
      <c r="G106" s="145">
        <f>SUM(G100:G105)</f>
        <v>0</v>
      </c>
      <c r="H106" s="126">
        <f t="shared" si="19"/>
        <v>0</v>
      </c>
      <c r="I106" s="57">
        <f t="shared" si="19"/>
        <v>0</v>
      </c>
      <c r="J106" s="57">
        <f t="shared" si="19"/>
        <v>0</v>
      </c>
      <c r="K106" s="57">
        <f>SUM(K100:K105)</f>
        <v>0</v>
      </c>
      <c r="L106" s="127">
        <f>SUM(L100:L105)</f>
        <v>0</v>
      </c>
      <c r="M106" s="97">
        <v>3</v>
      </c>
      <c r="N106" s="97">
        <v>4</v>
      </c>
      <c r="O106" s="97">
        <v>0</v>
      </c>
      <c r="P106" s="97">
        <v>0</v>
      </c>
      <c r="S106" s="105"/>
      <c r="T106" s="105"/>
      <c r="U106" s="105"/>
      <c r="V106" s="105"/>
      <c r="W106" s="105"/>
      <c r="X106" s="105"/>
      <c r="Y106" s="105"/>
    </row>
    <row r="107" spans="1:25" x14ac:dyDescent="0.35">
      <c r="A107" s="54"/>
      <c r="B107" s="92"/>
      <c r="C107" s="92"/>
      <c r="D107" s="92"/>
      <c r="E107" s="130"/>
      <c r="F107" s="130"/>
      <c r="G107" s="150"/>
      <c r="H107" s="128"/>
      <c r="I107" s="92"/>
      <c r="J107" s="92"/>
      <c r="K107" s="92"/>
      <c r="L107" s="56"/>
      <c r="S107" s="105"/>
      <c r="T107" s="105"/>
      <c r="U107" s="105"/>
      <c r="V107" s="105"/>
      <c r="W107" s="105"/>
      <c r="X107" s="105"/>
      <c r="Y107" s="105"/>
    </row>
    <row r="108" spans="1:25" x14ac:dyDescent="0.35">
      <c r="A108" s="54" t="s">
        <v>26</v>
      </c>
      <c r="B108" s="92"/>
      <c r="C108" s="92"/>
      <c r="D108" s="92"/>
      <c r="E108" s="117">
        <f t="shared" ref="E108:J108" si="20">E97-E106</f>
        <v>0</v>
      </c>
      <c r="F108" s="117">
        <f t="shared" si="20"/>
        <v>0</v>
      </c>
      <c r="G108" s="149">
        <f>G97-G106</f>
        <v>0</v>
      </c>
      <c r="H108" s="131">
        <f t="shared" si="20"/>
        <v>0</v>
      </c>
      <c r="I108" s="93">
        <f t="shared" si="20"/>
        <v>0</v>
      </c>
      <c r="J108" s="93">
        <f t="shared" si="20"/>
        <v>0</v>
      </c>
      <c r="K108" s="93">
        <f>K97-K106</f>
        <v>0</v>
      </c>
      <c r="L108" s="132">
        <f>L97-L106</f>
        <v>0</v>
      </c>
      <c r="M108" s="97">
        <v>3</v>
      </c>
      <c r="N108" s="97">
        <v>5</v>
      </c>
      <c r="O108" s="97">
        <v>0</v>
      </c>
      <c r="P108" s="97">
        <v>0</v>
      </c>
      <c r="S108" s="105"/>
      <c r="T108" s="105"/>
      <c r="U108" s="105"/>
      <c r="V108" s="105"/>
      <c r="W108" s="105"/>
      <c r="X108" s="105"/>
      <c r="Y108" s="105"/>
    </row>
    <row r="109" spans="1:25" x14ac:dyDescent="0.35">
      <c r="A109" s="54"/>
      <c r="B109" s="92"/>
      <c r="C109" s="92"/>
      <c r="D109" s="92"/>
      <c r="E109" s="130"/>
      <c r="F109" s="130"/>
      <c r="G109" s="150"/>
      <c r="H109" s="128"/>
      <c r="I109" s="92"/>
      <c r="J109" s="92"/>
      <c r="K109" s="92"/>
      <c r="L109" s="56"/>
      <c r="S109" s="105"/>
      <c r="T109" s="105"/>
      <c r="U109" s="105"/>
      <c r="V109" s="105"/>
      <c r="W109" s="105"/>
      <c r="X109" s="105"/>
      <c r="Y109" s="105"/>
    </row>
    <row r="110" spans="1:25" x14ac:dyDescent="0.35">
      <c r="A110" s="54" t="s">
        <v>27</v>
      </c>
      <c r="B110" s="92"/>
      <c r="C110" s="92"/>
      <c r="D110" s="92"/>
      <c r="E110" s="130"/>
      <c r="F110" s="130"/>
      <c r="G110" s="150"/>
      <c r="H110" s="128"/>
      <c r="I110" s="92"/>
      <c r="J110" s="92"/>
      <c r="K110" s="92"/>
      <c r="L110" s="56"/>
      <c r="S110" s="105"/>
      <c r="T110" s="105"/>
      <c r="U110" s="105"/>
      <c r="V110" s="105"/>
      <c r="W110" s="105"/>
      <c r="X110" s="105"/>
      <c r="Y110" s="105"/>
    </row>
    <row r="111" spans="1:25" x14ac:dyDescent="0.35">
      <c r="A111" s="54" t="s">
        <v>172</v>
      </c>
      <c r="B111" s="92"/>
      <c r="C111" s="92"/>
      <c r="D111" s="92"/>
      <c r="E111" s="88">
        <v>0</v>
      </c>
      <c r="F111" s="88">
        <v>0</v>
      </c>
      <c r="G111" s="144">
        <v>0</v>
      </c>
      <c r="H111" s="1">
        <v>0</v>
      </c>
      <c r="I111" s="88">
        <v>0</v>
      </c>
      <c r="J111" s="88">
        <v>0</v>
      </c>
      <c r="K111" s="88">
        <v>0</v>
      </c>
      <c r="L111" s="89">
        <v>0</v>
      </c>
      <c r="M111" s="97">
        <v>3</v>
      </c>
      <c r="N111" s="97">
        <v>6</v>
      </c>
      <c r="O111" s="97">
        <v>1</v>
      </c>
      <c r="P111" s="97">
        <v>0</v>
      </c>
      <c r="S111" s="105"/>
      <c r="T111" s="105"/>
      <c r="U111" s="105"/>
      <c r="V111" s="105"/>
      <c r="W111" s="105"/>
      <c r="X111" s="105"/>
      <c r="Y111" s="105"/>
    </row>
    <row r="112" spans="1:25" x14ac:dyDescent="0.35">
      <c r="A112" s="54" t="s">
        <v>173</v>
      </c>
      <c r="B112" s="92"/>
      <c r="C112" s="92"/>
      <c r="D112" s="92"/>
      <c r="E112" s="88">
        <v>0</v>
      </c>
      <c r="F112" s="88">
        <v>0</v>
      </c>
      <c r="G112" s="144">
        <v>0</v>
      </c>
      <c r="H112" s="1">
        <v>0</v>
      </c>
      <c r="I112" s="88">
        <v>0</v>
      </c>
      <c r="J112" s="88">
        <v>0</v>
      </c>
      <c r="K112" s="88">
        <v>0</v>
      </c>
      <c r="L112" s="89">
        <v>0</v>
      </c>
      <c r="M112" s="97">
        <v>3</v>
      </c>
      <c r="N112" s="97">
        <v>6</v>
      </c>
      <c r="O112" s="97">
        <v>2</v>
      </c>
      <c r="P112" s="97">
        <v>0</v>
      </c>
      <c r="S112" s="105"/>
      <c r="T112" s="105"/>
      <c r="U112" s="105"/>
      <c r="V112" s="105"/>
      <c r="W112" s="105"/>
      <c r="X112" s="105"/>
      <c r="Y112" s="105"/>
    </row>
    <row r="113" spans="1:25" x14ac:dyDescent="0.35">
      <c r="A113" s="54" t="s">
        <v>174</v>
      </c>
      <c r="B113" s="92"/>
      <c r="C113" s="92"/>
      <c r="D113" s="92"/>
      <c r="E113" s="88">
        <v>0</v>
      </c>
      <c r="F113" s="88">
        <v>0</v>
      </c>
      <c r="G113" s="148">
        <v>0</v>
      </c>
      <c r="H113" s="1">
        <v>0</v>
      </c>
      <c r="I113" s="88">
        <v>0</v>
      </c>
      <c r="J113" s="88">
        <v>0</v>
      </c>
      <c r="K113" s="90">
        <v>0</v>
      </c>
      <c r="L113" s="89">
        <v>0</v>
      </c>
      <c r="M113" s="97">
        <v>3</v>
      </c>
      <c r="N113" s="97">
        <v>6</v>
      </c>
      <c r="O113" s="97">
        <v>3</v>
      </c>
      <c r="P113" s="97">
        <v>0</v>
      </c>
      <c r="S113" s="105"/>
      <c r="T113" s="105"/>
      <c r="U113" s="105"/>
      <c r="V113" s="105"/>
      <c r="W113" s="105"/>
      <c r="X113" s="105"/>
      <c r="Y113" s="105"/>
    </row>
    <row r="114" spans="1:25" x14ac:dyDescent="0.35">
      <c r="A114" s="54" t="s">
        <v>8</v>
      </c>
      <c r="B114" s="92"/>
      <c r="C114" s="92"/>
      <c r="D114" s="92"/>
      <c r="E114" s="122">
        <f t="shared" ref="E114:J114" si="21">SUM(E111:E113)</f>
        <v>0</v>
      </c>
      <c r="F114" s="122">
        <f t="shared" si="21"/>
        <v>0</v>
      </c>
      <c r="G114" s="145">
        <f>SUM(G111:G113)</f>
        <v>0</v>
      </c>
      <c r="H114" s="126">
        <f t="shared" si="21"/>
        <v>0</v>
      </c>
      <c r="I114" s="57">
        <f t="shared" si="21"/>
        <v>0</v>
      </c>
      <c r="J114" s="57">
        <f t="shared" si="21"/>
        <v>0</v>
      </c>
      <c r="K114" s="57">
        <f>SUM(K111:K113)</f>
        <v>0</v>
      </c>
      <c r="L114" s="127">
        <f>SUM(L111:L113)</f>
        <v>0</v>
      </c>
      <c r="M114" s="97">
        <v>3</v>
      </c>
      <c r="N114" s="97">
        <v>6</v>
      </c>
      <c r="O114" s="97">
        <v>0</v>
      </c>
      <c r="P114" s="97">
        <v>0</v>
      </c>
      <c r="S114" s="105"/>
      <c r="T114" s="105"/>
      <c r="U114" s="105"/>
      <c r="V114" s="105"/>
      <c r="W114" s="105"/>
      <c r="X114" s="105"/>
      <c r="Y114" s="105"/>
    </row>
    <row r="115" spans="1:25" x14ac:dyDescent="0.35">
      <c r="A115" s="54"/>
      <c r="B115" s="92"/>
      <c r="C115" s="92"/>
      <c r="D115" s="92"/>
      <c r="E115" s="130"/>
      <c r="F115" s="130"/>
      <c r="G115" s="150"/>
      <c r="H115" s="128"/>
      <c r="I115" s="92"/>
      <c r="J115" s="92"/>
      <c r="K115" s="92"/>
      <c r="L115" s="56"/>
      <c r="S115" s="105"/>
      <c r="T115" s="105"/>
      <c r="U115" s="105"/>
      <c r="V115" s="105"/>
      <c r="W115" s="105"/>
      <c r="X115" s="105"/>
      <c r="Y115" s="105"/>
    </row>
    <row r="116" spans="1:25" x14ac:dyDescent="0.35">
      <c r="A116" s="54" t="s">
        <v>118</v>
      </c>
      <c r="B116" s="92"/>
      <c r="C116" s="92"/>
      <c r="D116" s="92"/>
      <c r="E116" s="88">
        <v>0</v>
      </c>
      <c r="F116" s="88">
        <v>0</v>
      </c>
      <c r="G116" s="144">
        <v>0</v>
      </c>
      <c r="H116" s="1">
        <v>0</v>
      </c>
      <c r="I116" s="88">
        <v>0</v>
      </c>
      <c r="J116" s="88">
        <v>0</v>
      </c>
      <c r="K116" s="88">
        <v>0</v>
      </c>
      <c r="L116" s="89">
        <v>0</v>
      </c>
      <c r="M116" s="97">
        <v>3</v>
      </c>
      <c r="N116" s="97">
        <v>7</v>
      </c>
      <c r="O116" s="97">
        <v>0</v>
      </c>
      <c r="P116" s="97">
        <v>0</v>
      </c>
      <c r="S116" s="105"/>
      <c r="T116" s="105"/>
      <c r="U116" s="105"/>
      <c r="V116" s="105"/>
      <c r="W116" s="105"/>
      <c r="X116" s="105"/>
      <c r="Y116" s="105"/>
    </row>
    <row r="117" spans="1:25" x14ac:dyDescent="0.35">
      <c r="A117" s="54"/>
      <c r="B117" s="92"/>
      <c r="C117" s="92"/>
      <c r="D117" s="92"/>
      <c r="E117" s="130"/>
      <c r="F117" s="130"/>
      <c r="G117" s="156"/>
      <c r="H117" s="92"/>
      <c r="I117" s="92"/>
      <c r="J117" s="92"/>
      <c r="K117" s="59"/>
      <c r="L117" s="56"/>
      <c r="S117" s="105"/>
      <c r="T117" s="105"/>
      <c r="U117" s="105"/>
      <c r="V117" s="105"/>
      <c r="W117" s="105"/>
      <c r="X117" s="105"/>
      <c r="Y117" s="105"/>
    </row>
    <row r="118" spans="1:25" x14ac:dyDescent="0.35">
      <c r="A118" s="54" t="s">
        <v>119</v>
      </c>
      <c r="B118" s="92"/>
      <c r="C118" s="92"/>
      <c r="D118" s="92"/>
      <c r="E118" s="137">
        <f t="shared" ref="E118:J118" si="22">E87+E89+E108-E114-E116</f>
        <v>0</v>
      </c>
      <c r="F118" s="137">
        <f t="shared" si="22"/>
        <v>0</v>
      </c>
      <c r="G118" s="152">
        <f>G87+G89+G108-G114-G116</f>
        <v>0</v>
      </c>
      <c r="H118" s="61">
        <f t="shared" si="22"/>
        <v>0</v>
      </c>
      <c r="I118" s="61">
        <f t="shared" si="22"/>
        <v>0</v>
      </c>
      <c r="J118" s="61">
        <f t="shared" si="22"/>
        <v>0</v>
      </c>
      <c r="K118" s="61">
        <f>K87+K89+K108-K114-K116</f>
        <v>0</v>
      </c>
      <c r="L118" s="125">
        <f>L87+L89+L108-L114-L116</f>
        <v>0</v>
      </c>
      <c r="M118" s="97">
        <v>3</v>
      </c>
      <c r="N118" s="97">
        <v>8</v>
      </c>
      <c r="O118" s="97">
        <v>0</v>
      </c>
      <c r="P118" s="97">
        <v>0</v>
      </c>
      <c r="S118" s="105"/>
      <c r="T118" s="105"/>
      <c r="U118" s="105"/>
      <c r="V118" s="105"/>
      <c r="W118" s="105"/>
      <c r="X118" s="105"/>
      <c r="Y118" s="105"/>
    </row>
    <row r="119" spans="1:25" x14ac:dyDescent="0.35">
      <c r="A119" s="54"/>
      <c r="B119" s="92"/>
      <c r="C119" s="92"/>
      <c r="D119" s="92"/>
      <c r="E119" s="130"/>
      <c r="F119" s="130"/>
      <c r="G119" s="150"/>
      <c r="H119" s="128"/>
      <c r="I119" s="92"/>
      <c r="J119" s="92"/>
      <c r="K119" s="53"/>
      <c r="L119" s="56"/>
      <c r="S119" s="105"/>
      <c r="T119" s="105"/>
      <c r="U119" s="105"/>
      <c r="V119" s="105"/>
      <c r="W119" s="105"/>
      <c r="X119" s="105"/>
      <c r="Y119" s="105"/>
    </row>
    <row r="120" spans="1:25" x14ac:dyDescent="0.35">
      <c r="A120" s="54" t="s">
        <v>120</v>
      </c>
      <c r="B120" s="92"/>
      <c r="C120" s="92"/>
      <c r="D120" s="92"/>
      <c r="E120" s="130"/>
      <c r="F120" s="130"/>
      <c r="G120" s="150"/>
      <c r="H120" s="128"/>
      <c r="I120" s="92"/>
      <c r="J120" s="92"/>
      <c r="K120" s="92"/>
      <c r="L120" s="56"/>
      <c r="S120" s="105"/>
      <c r="T120" s="105"/>
      <c r="U120" s="105"/>
      <c r="V120" s="105"/>
      <c r="W120" s="105"/>
      <c r="X120" s="105"/>
      <c r="Y120" s="105"/>
    </row>
    <row r="121" spans="1:25" x14ac:dyDescent="0.35">
      <c r="A121" s="54" t="s">
        <v>175</v>
      </c>
      <c r="B121" s="92"/>
      <c r="C121" s="92"/>
      <c r="D121" s="92"/>
      <c r="E121" s="88">
        <v>0</v>
      </c>
      <c r="F121" s="88">
        <v>0</v>
      </c>
      <c r="G121" s="144">
        <v>0</v>
      </c>
      <c r="H121" s="1">
        <v>0</v>
      </c>
      <c r="I121" s="88">
        <v>0</v>
      </c>
      <c r="J121" s="88">
        <v>0</v>
      </c>
      <c r="K121" s="88">
        <v>0</v>
      </c>
      <c r="L121" s="89">
        <v>0</v>
      </c>
      <c r="M121" s="97">
        <v>3</v>
      </c>
      <c r="N121" s="97">
        <v>9</v>
      </c>
      <c r="O121" s="97">
        <v>1</v>
      </c>
      <c r="P121" s="97">
        <v>0</v>
      </c>
      <c r="S121" s="105"/>
      <c r="T121" s="105"/>
      <c r="U121" s="105"/>
      <c r="V121" s="105"/>
      <c r="W121" s="105"/>
      <c r="X121" s="105"/>
      <c r="Y121" s="105"/>
    </row>
    <row r="122" spans="1:25" x14ac:dyDescent="0.35">
      <c r="A122" s="54" t="s">
        <v>176</v>
      </c>
      <c r="B122" s="92"/>
      <c r="C122" s="92"/>
      <c r="D122" s="92"/>
      <c r="E122" s="88">
        <v>0</v>
      </c>
      <c r="F122" s="88">
        <v>0</v>
      </c>
      <c r="G122" s="148">
        <v>0</v>
      </c>
      <c r="H122" s="1">
        <v>0</v>
      </c>
      <c r="I122" s="88">
        <v>0</v>
      </c>
      <c r="J122" s="88">
        <v>0</v>
      </c>
      <c r="K122" s="90">
        <v>0</v>
      </c>
      <c r="L122" s="89">
        <v>0</v>
      </c>
      <c r="M122" s="97">
        <v>3</v>
      </c>
      <c r="N122" s="97">
        <v>9</v>
      </c>
      <c r="O122" s="97">
        <v>2</v>
      </c>
      <c r="P122" s="97">
        <v>0</v>
      </c>
      <c r="S122" s="105"/>
      <c r="T122" s="105"/>
      <c r="U122" s="105"/>
      <c r="V122" s="105"/>
      <c r="W122" s="105"/>
      <c r="X122" s="105"/>
      <c r="Y122" s="105"/>
    </row>
    <row r="123" spans="1:25" x14ac:dyDescent="0.35">
      <c r="A123" s="54" t="s">
        <v>8</v>
      </c>
      <c r="B123" s="92"/>
      <c r="C123" s="92"/>
      <c r="D123" s="92"/>
      <c r="E123" s="122">
        <f t="shared" ref="E123:J123" si="23">SUM(E121:E122)</f>
        <v>0</v>
      </c>
      <c r="F123" s="122">
        <f t="shared" si="23"/>
        <v>0</v>
      </c>
      <c r="G123" s="145">
        <f>SUM(G121:G122)</f>
        <v>0</v>
      </c>
      <c r="H123" s="126">
        <f t="shared" si="23"/>
        <v>0</v>
      </c>
      <c r="I123" s="57">
        <f t="shared" si="23"/>
        <v>0</v>
      </c>
      <c r="J123" s="57">
        <f t="shared" si="23"/>
        <v>0</v>
      </c>
      <c r="K123" s="57">
        <f>SUM(K121:K122)</f>
        <v>0</v>
      </c>
      <c r="L123" s="127">
        <f>SUM(L121:L122)</f>
        <v>0</v>
      </c>
      <c r="M123" s="97">
        <v>3</v>
      </c>
      <c r="N123" s="97">
        <v>9</v>
      </c>
      <c r="O123" s="97">
        <v>0</v>
      </c>
      <c r="P123" s="97">
        <v>0</v>
      </c>
      <c r="S123" s="105"/>
      <c r="T123" s="105"/>
      <c r="U123" s="105"/>
      <c r="V123" s="105"/>
      <c r="W123" s="105"/>
      <c r="X123" s="105"/>
      <c r="Y123" s="105"/>
    </row>
    <row r="124" spans="1:25" x14ac:dyDescent="0.35">
      <c r="A124" s="54"/>
      <c r="B124" s="92"/>
      <c r="C124" s="92"/>
      <c r="D124" s="92"/>
      <c r="E124" s="130"/>
      <c r="F124" s="130"/>
      <c r="G124" s="150"/>
      <c r="H124" s="128"/>
      <c r="I124" s="92"/>
      <c r="J124" s="92"/>
      <c r="K124" s="92"/>
      <c r="L124" s="56"/>
      <c r="S124" s="105"/>
      <c r="T124" s="105"/>
      <c r="U124" s="105"/>
      <c r="V124" s="105"/>
      <c r="W124" s="105"/>
      <c r="X124" s="105"/>
      <c r="Y124" s="105"/>
    </row>
    <row r="125" spans="1:25" x14ac:dyDescent="0.35">
      <c r="A125" s="54" t="s">
        <v>121</v>
      </c>
      <c r="B125" s="92"/>
      <c r="C125" s="92"/>
      <c r="D125" s="92"/>
      <c r="E125" s="130"/>
      <c r="F125" s="130"/>
      <c r="G125" s="150"/>
      <c r="H125" s="128"/>
      <c r="I125" s="92"/>
      <c r="J125" s="92"/>
      <c r="K125" s="92"/>
      <c r="L125" s="56"/>
      <c r="S125" s="105"/>
      <c r="T125" s="105"/>
      <c r="U125" s="105"/>
      <c r="V125" s="105"/>
      <c r="W125" s="105"/>
      <c r="X125" s="105"/>
      <c r="Y125" s="105"/>
    </row>
    <row r="126" spans="1:25" x14ac:dyDescent="0.35">
      <c r="A126" s="54" t="s">
        <v>177</v>
      </c>
      <c r="B126" s="92"/>
      <c r="C126" s="92"/>
      <c r="D126" s="92"/>
      <c r="E126" s="88">
        <v>0</v>
      </c>
      <c r="F126" s="88">
        <v>0</v>
      </c>
      <c r="G126" s="144">
        <v>0</v>
      </c>
      <c r="H126" s="1">
        <v>0</v>
      </c>
      <c r="I126" s="88">
        <v>0</v>
      </c>
      <c r="J126" s="88">
        <v>0</v>
      </c>
      <c r="K126" s="88">
        <v>0</v>
      </c>
      <c r="L126" s="89">
        <v>0</v>
      </c>
      <c r="M126" s="97">
        <v>3</v>
      </c>
      <c r="N126" s="97">
        <v>10</v>
      </c>
      <c r="O126" s="97">
        <v>1</v>
      </c>
      <c r="P126" s="97">
        <v>0</v>
      </c>
      <c r="S126" s="105"/>
      <c r="T126" s="105"/>
      <c r="U126" s="105"/>
      <c r="V126" s="105"/>
      <c r="W126" s="105"/>
      <c r="X126" s="105"/>
      <c r="Y126" s="105"/>
    </row>
    <row r="127" spans="1:25" x14ac:dyDescent="0.35">
      <c r="A127" s="54" t="s">
        <v>178</v>
      </c>
      <c r="B127" s="92"/>
      <c r="C127" s="92"/>
      <c r="D127" s="92"/>
      <c r="E127" s="88">
        <v>0</v>
      </c>
      <c r="F127" s="88">
        <v>0</v>
      </c>
      <c r="G127" s="144">
        <v>0</v>
      </c>
      <c r="H127" s="1">
        <v>0</v>
      </c>
      <c r="I127" s="88">
        <v>0</v>
      </c>
      <c r="J127" s="88">
        <v>0</v>
      </c>
      <c r="K127" s="88">
        <v>0</v>
      </c>
      <c r="L127" s="89">
        <v>0</v>
      </c>
      <c r="M127" s="97">
        <v>3</v>
      </c>
      <c r="N127" s="97">
        <v>10</v>
      </c>
      <c r="O127" s="97">
        <v>2</v>
      </c>
      <c r="P127" s="97">
        <v>0</v>
      </c>
      <c r="S127" s="105"/>
      <c r="T127" s="105"/>
      <c r="U127" s="105"/>
      <c r="V127" s="105"/>
      <c r="W127" s="105"/>
      <c r="X127" s="105"/>
      <c r="Y127" s="105"/>
    </row>
    <row r="128" spans="1:25" x14ac:dyDescent="0.35">
      <c r="A128" s="54" t="s">
        <v>179</v>
      </c>
      <c r="B128" s="92"/>
      <c r="C128" s="92"/>
      <c r="D128" s="92"/>
      <c r="E128" s="88">
        <v>0</v>
      </c>
      <c r="F128" s="88">
        <v>0</v>
      </c>
      <c r="G128" s="148">
        <v>0</v>
      </c>
      <c r="H128" s="1">
        <v>0</v>
      </c>
      <c r="I128" s="88">
        <v>0</v>
      </c>
      <c r="J128" s="88">
        <v>0</v>
      </c>
      <c r="K128" s="90">
        <v>0</v>
      </c>
      <c r="L128" s="89">
        <v>0</v>
      </c>
      <c r="M128" s="97">
        <v>3</v>
      </c>
      <c r="N128" s="97">
        <v>10</v>
      </c>
      <c r="O128" s="97">
        <v>3</v>
      </c>
      <c r="P128" s="97">
        <v>0</v>
      </c>
      <c r="S128" s="105"/>
      <c r="T128" s="105"/>
      <c r="U128" s="105"/>
      <c r="V128" s="105"/>
      <c r="W128" s="105"/>
      <c r="X128" s="105"/>
      <c r="Y128" s="105"/>
    </row>
    <row r="129" spans="1:25" x14ac:dyDescent="0.35">
      <c r="A129" s="54" t="s">
        <v>8</v>
      </c>
      <c r="B129" s="92"/>
      <c r="C129" s="92"/>
      <c r="D129" s="92"/>
      <c r="E129" s="122">
        <f>SUM(E126:E128)</f>
        <v>0</v>
      </c>
      <c r="F129" s="122">
        <f t="shared" ref="F129:J129" si="24">SUM(F126:F128)</f>
        <v>0</v>
      </c>
      <c r="G129" s="145">
        <f>SUM(G126:G128)</f>
        <v>0</v>
      </c>
      <c r="H129" s="126">
        <f t="shared" si="24"/>
        <v>0</v>
      </c>
      <c r="I129" s="57">
        <f t="shared" si="24"/>
        <v>0</v>
      </c>
      <c r="J129" s="57">
        <f t="shared" si="24"/>
        <v>0</v>
      </c>
      <c r="K129" s="57">
        <f>SUM(K126:K128)</f>
        <v>0</v>
      </c>
      <c r="L129" s="127">
        <f>SUM(L126:L128)</f>
        <v>0</v>
      </c>
      <c r="M129" s="97">
        <v>3</v>
      </c>
      <c r="N129" s="97">
        <v>10</v>
      </c>
      <c r="O129" s="97">
        <v>0</v>
      </c>
      <c r="P129" s="97">
        <v>0</v>
      </c>
      <c r="S129" s="105"/>
      <c r="T129" s="105"/>
      <c r="U129" s="105"/>
      <c r="V129" s="105"/>
      <c r="W129" s="105"/>
      <c r="X129" s="105"/>
      <c r="Y129" s="105"/>
    </row>
    <row r="130" spans="1:25" x14ac:dyDescent="0.35">
      <c r="A130" s="54"/>
      <c r="B130" s="92"/>
      <c r="C130" s="92"/>
      <c r="D130" s="92"/>
      <c r="E130" s="130"/>
      <c r="F130" s="130"/>
      <c r="G130" s="123"/>
      <c r="H130" s="128"/>
      <c r="I130" s="92"/>
      <c r="J130" s="92"/>
      <c r="K130" s="92"/>
      <c r="L130" s="56"/>
      <c r="X130" s="105"/>
      <c r="Y130" s="105"/>
    </row>
    <row r="131" spans="1:25" x14ac:dyDescent="0.35">
      <c r="A131" s="54" t="s">
        <v>122</v>
      </c>
      <c r="B131" s="92"/>
      <c r="C131" s="92"/>
      <c r="D131" s="92"/>
      <c r="E131" s="62">
        <f t="shared" ref="E131:J131" si="25">SUM(E129,E123)</f>
        <v>0</v>
      </c>
      <c r="F131" s="62">
        <f t="shared" si="25"/>
        <v>0</v>
      </c>
      <c r="G131" s="153">
        <f>SUM(G129,G123)</f>
        <v>0</v>
      </c>
      <c r="H131" s="62">
        <f t="shared" si="25"/>
        <v>0</v>
      </c>
      <c r="I131" s="62">
        <f t="shared" si="25"/>
        <v>0</v>
      </c>
      <c r="J131" s="62">
        <f t="shared" si="25"/>
        <v>0</v>
      </c>
      <c r="K131" s="62">
        <f>SUM(K129,K123)</f>
        <v>0</v>
      </c>
      <c r="L131" s="129">
        <f>SUM(L129,L123)</f>
        <v>0</v>
      </c>
      <c r="M131" s="97">
        <v>3</v>
      </c>
      <c r="N131" s="97">
        <v>11</v>
      </c>
      <c r="O131" s="97">
        <v>0</v>
      </c>
      <c r="P131" s="97">
        <v>0</v>
      </c>
      <c r="S131" s="97" t="s">
        <v>182</v>
      </c>
      <c r="T131" s="105"/>
      <c r="U131" s="105"/>
      <c r="V131" s="105"/>
      <c r="W131" s="105"/>
      <c r="X131" s="105"/>
      <c r="Y131" s="105"/>
    </row>
    <row r="132" spans="1:25" x14ac:dyDescent="0.35">
      <c r="A132" s="53"/>
      <c r="B132" s="53"/>
      <c r="C132" s="53"/>
      <c r="D132" s="53"/>
      <c r="E132" s="104"/>
      <c r="F132" s="104"/>
      <c r="G132" s="104"/>
      <c r="H132" s="104"/>
      <c r="I132" s="116"/>
      <c r="K132" s="97"/>
      <c r="L132" s="97"/>
      <c r="Q132" s="105"/>
      <c r="S132" s="97" t="s">
        <v>2</v>
      </c>
      <c r="T132" s="105" t="s">
        <v>112</v>
      </c>
      <c r="U132" s="97" t="s">
        <v>113</v>
      </c>
      <c r="V132" s="105" t="s">
        <v>114</v>
      </c>
      <c r="W132" s="97" t="s">
        <v>115</v>
      </c>
      <c r="X132" s="105" t="s">
        <v>129</v>
      </c>
      <c r="Y132" s="105" t="s">
        <v>238</v>
      </c>
    </row>
    <row r="133" spans="1:25" x14ac:dyDescent="0.35">
      <c r="A133" s="92"/>
      <c r="B133" s="92"/>
      <c r="C133" s="92"/>
      <c r="D133" s="92"/>
      <c r="E133" s="105"/>
      <c r="F133" s="105"/>
      <c r="G133" s="105"/>
      <c r="H133" s="105"/>
      <c r="I133" s="99"/>
      <c r="K133" s="97"/>
      <c r="L133" s="214"/>
      <c r="Q133" s="105"/>
      <c r="S133" s="115">
        <f t="shared" ref="S133:Y133" si="26">E129+F73+F75</f>
        <v>0</v>
      </c>
      <c r="T133" s="115">
        <f t="shared" si="26"/>
        <v>0</v>
      </c>
      <c r="U133" s="115">
        <f t="shared" si="26"/>
        <v>0</v>
      </c>
      <c r="V133" s="115">
        <f t="shared" si="26"/>
        <v>0</v>
      </c>
      <c r="W133" s="115">
        <f t="shared" si="26"/>
        <v>0</v>
      </c>
      <c r="X133" s="115">
        <f t="shared" si="26"/>
        <v>0</v>
      </c>
      <c r="Y133" s="115">
        <f t="shared" si="26"/>
        <v>0</v>
      </c>
    </row>
    <row r="134" spans="1:25" ht="15.5" x14ac:dyDescent="0.35">
      <c r="A134" s="167" t="s">
        <v>28</v>
      </c>
      <c r="B134" s="53"/>
      <c r="C134" s="53"/>
      <c r="D134" s="53"/>
      <c r="E134" s="221" t="s">
        <v>3</v>
      </c>
      <c r="F134" s="221"/>
      <c r="G134" s="222"/>
      <c r="H134" s="220" t="s">
        <v>4</v>
      </c>
      <c r="I134" s="221"/>
      <c r="J134" s="221"/>
      <c r="K134" s="221"/>
      <c r="L134" s="207"/>
      <c r="M134" s="215"/>
      <c r="S134" s="105"/>
      <c r="T134" s="105"/>
      <c r="U134" s="105"/>
      <c r="V134" s="105"/>
      <c r="W134" s="105"/>
      <c r="X134" s="105"/>
      <c r="Y134" s="105"/>
    </row>
    <row r="135" spans="1:25" ht="43.5" x14ac:dyDescent="0.35">
      <c r="A135" s="54"/>
      <c r="B135" s="92"/>
      <c r="C135" s="92"/>
      <c r="D135" s="92"/>
      <c r="E135" s="138" t="s">
        <v>1</v>
      </c>
      <c r="F135" s="138" t="s">
        <v>106</v>
      </c>
      <c r="G135" s="141" t="s">
        <v>236</v>
      </c>
      <c r="H135" s="139" t="s">
        <v>137</v>
      </c>
      <c r="I135" s="138" t="s">
        <v>116</v>
      </c>
      <c r="J135" s="138" t="s">
        <v>117</v>
      </c>
      <c r="K135" s="208" t="s">
        <v>130</v>
      </c>
      <c r="L135" s="140" t="s">
        <v>237</v>
      </c>
      <c r="S135" s="105"/>
      <c r="T135" s="105"/>
      <c r="U135" s="105"/>
      <c r="V135" s="105"/>
      <c r="W135" s="105"/>
      <c r="X135" s="105"/>
      <c r="Y135" s="105"/>
    </row>
    <row r="136" spans="1:25" x14ac:dyDescent="0.35">
      <c r="A136" s="54" t="s">
        <v>5</v>
      </c>
      <c r="B136" s="92"/>
      <c r="C136" s="92"/>
      <c r="D136" s="92"/>
      <c r="E136" s="133">
        <f t="shared" ref="E136:K136" si="27">E15</f>
        <v>0</v>
      </c>
      <c r="F136" s="133">
        <f t="shared" si="27"/>
        <v>0</v>
      </c>
      <c r="G136" s="147">
        <f t="shared" si="27"/>
        <v>0</v>
      </c>
      <c r="H136" s="134">
        <f t="shared" si="27"/>
        <v>0</v>
      </c>
      <c r="I136" s="133">
        <f t="shared" si="27"/>
        <v>0</v>
      </c>
      <c r="J136" s="133">
        <f t="shared" si="27"/>
        <v>0</v>
      </c>
      <c r="K136" s="133">
        <f t="shared" si="27"/>
        <v>0</v>
      </c>
      <c r="L136" s="135" t="str">
        <f t="shared" ref="L136" si="28">L15</f>
        <v/>
      </c>
      <c r="R136" s="105"/>
      <c r="S136" s="105"/>
      <c r="T136" s="105"/>
      <c r="U136" s="105"/>
      <c r="V136" s="105"/>
      <c r="W136" s="105"/>
    </row>
    <row r="137" spans="1:25" x14ac:dyDescent="0.35">
      <c r="A137" s="54"/>
      <c r="B137" s="92"/>
      <c r="C137" s="92"/>
      <c r="D137" s="92"/>
      <c r="E137" s="106" t="s">
        <v>140</v>
      </c>
      <c r="F137" s="106" t="s">
        <v>140</v>
      </c>
      <c r="G137" s="142" t="s">
        <v>140</v>
      </c>
      <c r="H137" s="110" t="s">
        <v>140</v>
      </c>
      <c r="I137" s="106" t="s">
        <v>140</v>
      </c>
      <c r="J137" s="106" t="s">
        <v>140</v>
      </c>
      <c r="K137" s="106" t="s">
        <v>140</v>
      </c>
      <c r="L137" s="111" t="s">
        <v>140</v>
      </c>
      <c r="R137" s="105"/>
      <c r="S137" s="105"/>
      <c r="T137" s="105"/>
      <c r="U137" s="105"/>
      <c r="V137" s="105"/>
      <c r="W137" s="105"/>
    </row>
    <row r="138" spans="1:25" x14ac:dyDescent="0.35">
      <c r="A138" s="54"/>
      <c r="B138" s="92"/>
      <c r="C138" s="92"/>
      <c r="D138" s="92"/>
      <c r="E138" s="105"/>
      <c r="F138" s="105"/>
      <c r="G138" s="143"/>
      <c r="H138" s="107"/>
      <c r="I138" s="105"/>
      <c r="J138" s="105"/>
      <c r="K138" s="105"/>
      <c r="L138" s="108"/>
      <c r="S138" s="105"/>
      <c r="T138" s="105"/>
      <c r="U138" s="105"/>
      <c r="V138" s="105"/>
      <c r="W138" s="105"/>
      <c r="X138" s="105"/>
      <c r="Y138" s="105"/>
    </row>
    <row r="139" spans="1:25" x14ac:dyDescent="0.35">
      <c r="A139" s="54" t="s">
        <v>232</v>
      </c>
      <c r="B139" s="92"/>
      <c r="C139" s="92"/>
      <c r="D139" s="92"/>
      <c r="E139" s="88">
        <v>0</v>
      </c>
      <c r="F139" s="88">
        <v>0</v>
      </c>
      <c r="G139" s="144">
        <v>0</v>
      </c>
      <c r="H139" s="1">
        <v>0</v>
      </c>
      <c r="I139" s="88">
        <v>0</v>
      </c>
      <c r="J139" s="88">
        <v>0</v>
      </c>
      <c r="K139" s="88">
        <v>0</v>
      </c>
      <c r="L139" s="89">
        <v>0</v>
      </c>
      <c r="M139" s="97">
        <v>4</v>
      </c>
      <c r="N139" s="97">
        <v>1</v>
      </c>
      <c r="O139" s="97">
        <v>0</v>
      </c>
      <c r="P139" s="97">
        <v>0</v>
      </c>
      <c r="S139" s="105"/>
      <c r="T139" s="105"/>
      <c r="U139" s="105"/>
      <c r="V139" s="105"/>
      <c r="W139" s="105"/>
      <c r="X139" s="105"/>
      <c r="Y139" s="105"/>
    </row>
    <row r="140" spans="1:25" x14ac:dyDescent="0.35">
      <c r="A140" s="218" t="s">
        <v>29</v>
      </c>
      <c r="B140" s="219"/>
      <c r="C140" s="219"/>
      <c r="D140" s="219"/>
      <c r="E140" s="88">
        <v>0</v>
      </c>
      <c r="F140" s="88">
        <v>0</v>
      </c>
      <c r="G140" s="144">
        <v>0</v>
      </c>
      <c r="H140" s="1">
        <v>0</v>
      </c>
      <c r="I140" s="88">
        <v>0</v>
      </c>
      <c r="J140" s="88">
        <v>0</v>
      </c>
      <c r="K140" s="88">
        <v>0</v>
      </c>
      <c r="L140" s="89">
        <v>0</v>
      </c>
      <c r="M140" s="97">
        <v>4</v>
      </c>
      <c r="N140" s="97">
        <v>2</v>
      </c>
      <c r="O140" s="97">
        <v>0</v>
      </c>
      <c r="P140" s="97">
        <v>0</v>
      </c>
      <c r="S140" s="105"/>
      <c r="T140" s="105"/>
      <c r="U140" s="105"/>
      <c r="V140" s="105"/>
      <c r="W140" s="105"/>
      <c r="X140" s="105"/>
      <c r="Y140" s="105"/>
    </row>
    <row r="141" spans="1:25" x14ac:dyDescent="0.35">
      <c r="A141" s="54" t="s">
        <v>30</v>
      </c>
      <c r="B141" s="92"/>
      <c r="C141" s="92"/>
      <c r="D141" s="92"/>
      <c r="E141" s="88">
        <v>0</v>
      </c>
      <c r="F141" s="88">
        <v>0</v>
      </c>
      <c r="G141" s="144">
        <v>0</v>
      </c>
      <c r="H141" s="1">
        <v>0</v>
      </c>
      <c r="I141" s="88">
        <v>0</v>
      </c>
      <c r="J141" s="88">
        <v>0</v>
      </c>
      <c r="K141" s="88">
        <v>0</v>
      </c>
      <c r="L141" s="89">
        <v>0</v>
      </c>
      <c r="M141" s="97">
        <v>4</v>
      </c>
      <c r="N141" s="97">
        <v>3</v>
      </c>
      <c r="O141" s="97">
        <v>0</v>
      </c>
      <c r="P141" s="97">
        <v>0</v>
      </c>
      <c r="S141" s="105"/>
      <c r="T141" s="105"/>
      <c r="U141" s="105"/>
      <c r="V141" s="105"/>
      <c r="W141" s="105"/>
      <c r="X141" s="105"/>
      <c r="Y141" s="105"/>
    </row>
    <row r="142" spans="1:25" x14ac:dyDescent="0.35">
      <c r="A142" s="218" t="s">
        <v>34</v>
      </c>
      <c r="B142" s="219"/>
      <c r="C142" s="219"/>
      <c r="D142" s="219"/>
      <c r="E142" s="88">
        <v>0</v>
      </c>
      <c r="F142" s="88">
        <v>0</v>
      </c>
      <c r="G142" s="144">
        <v>0</v>
      </c>
      <c r="H142" s="1">
        <v>0</v>
      </c>
      <c r="I142" s="88">
        <v>0</v>
      </c>
      <c r="J142" s="88">
        <v>0</v>
      </c>
      <c r="K142" s="88">
        <v>0</v>
      </c>
      <c r="L142" s="89">
        <v>0</v>
      </c>
      <c r="M142" s="97">
        <v>4</v>
      </c>
      <c r="N142" s="97">
        <v>4</v>
      </c>
      <c r="O142" s="97">
        <v>0</v>
      </c>
      <c r="P142" s="97">
        <v>0</v>
      </c>
      <c r="S142" s="105"/>
      <c r="T142" s="105"/>
      <c r="U142" s="105"/>
      <c r="V142" s="105"/>
      <c r="W142" s="105"/>
      <c r="X142" s="105"/>
      <c r="Y142" s="105"/>
    </row>
    <row r="143" spans="1:25" ht="15" customHeight="1" x14ac:dyDescent="0.35">
      <c r="A143" s="54" t="s">
        <v>31</v>
      </c>
      <c r="B143" s="92"/>
      <c r="C143" s="92"/>
      <c r="D143" s="92"/>
      <c r="E143" s="88">
        <v>0</v>
      </c>
      <c r="F143" s="88">
        <v>0</v>
      </c>
      <c r="G143" s="144">
        <v>0</v>
      </c>
      <c r="H143" s="1">
        <v>0</v>
      </c>
      <c r="I143" s="88">
        <v>0</v>
      </c>
      <c r="J143" s="88">
        <v>0</v>
      </c>
      <c r="K143" s="88">
        <v>0</v>
      </c>
      <c r="L143" s="89">
        <v>0</v>
      </c>
      <c r="M143" s="97">
        <v>4</v>
      </c>
      <c r="N143" s="97">
        <v>5</v>
      </c>
      <c r="O143" s="97">
        <v>0</v>
      </c>
      <c r="P143" s="97">
        <v>0</v>
      </c>
      <c r="S143" s="105"/>
      <c r="T143" s="105"/>
      <c r="U143" s="105"/>
      <c r="V143" s="105"/>
      <c r="W143" s="105"/>
      <c r="X143" s="105"/>
      <c r="Y143" s="105"/>
    </row>
    <row r="144" spans="1:25" ht="30.75" customHeight="1" x14ac:dyDescent="0.35">
      <c r="A144" s="54" t="s">
        <v>32</v>
      </c>
      <c r="B144" s="92"/>
      <c r="C144" s="92"/>
      <c r="D144" s="92"/>
      <c r="E144" s="88">
        <v>0</v>
      </c>
      <c r="F144" s="88">
        <v>0</v>
      </c>
      <c r="G144" s="144">
        <v>0</v>
      </c>
      <c r="H144" s="1">
        <v>0</v>
      </c>
      <c r="I144" s="88">
        <v>0</v>
      </c>
      <c r="J144" s="88">
        <v>0</v>
      </c>
      <c r="K144" s="88">
        <v>0</v>
      </c>
      <c r="L144" s="89">
        <v>0</v>
      </c>
      <c r="M144" s="97">
        <v>4</v>
      </c>
      <c r="N144" s="97">
        <v>6</v>
      </c>
      <c r="O144" s="97">
        <v>0</v>
      </c>
      <c r="P144" s="97">
        <v>0</v>
      </c>
      <c r="S144" s="105"/>
      <c r="T144" s="105"/>
      <c r="U144" s="105"/>
      <c r="V144" s="105"/>
      <c r="W144" s="105"/>
      <c r="X144" s="105"/>
      <c r="Y144" s="105"/>
    </row>
    <row r="145" spans="1:27" x14ac:dyDescent="0.35">
      <c r="A145" s="54" t="s">
        <v>139</v>
      </c>
      <c r="B145" s="92"/>
      <c r="C145" s="92"/>
      <c r="D145" s="92"/>
      <c r="E145" s="88">
        <v>0</v>
      </c>
      <c r="F145" s="88">
        <v>0</v>
      </c>
      <c r="G145" s="148">
        <v>0</v>
      </c>
      <c r="H145" s="1">
        <v>0</v>
      </c>
      <c r="I145" s="88">
        <v>0</v>
      </c>
      <c r="J145" s="88">
        <v>0</v>
      </c>
      <c r="K145" s="90">
        <v>0</v>
      </c>
      <c r="L145" s="89">
        <v>0</v>
      </c>
      <c r="M145" s="97">
        <v>4</v>
      </c>
      <c r="N145" s="97">
        <v>7</v>
      </c>
      <c r="O145" s="97">
        <v>0</v>
      </c>
      <c r="P145" s="97">
        <v>0</v>
      </c>
      <c r="S145" s="105"/>
      <c r="T145" s="105"/>
      <c r="U145" s="105"/>
      <c r="V145" s="105"/>
      <c r="W145" s="105"/>
      <c r="X145" s="105"/>
      <c r="Y145" s="105"/>
    </row>
    <row r="146" spans="1:27" ht="30.75" customHeight="1" x14ac:dyDescent="0.35">
      <c r="A146" s="58" t="s">
        <v>138</v>
      </c>
      <c r="B146" s="59"/>
      <c r="C146" s="59"/>
      <c r="D146" s="59"/>
      <c r="E146" s="119">
        <f t="shared" ref="E146:K146" si="29">SUM(E139:E145)</f>
        <v>0</v>
      </c>
      <c r="F146" s="119">
        <f t="shared" si="29"/>
        <v>0</v>
      </c>
      <c r="G146" s="146">
        <f>SUM(G139:G145)</f>
        <v>0</v>
      </c>
      <c r="H146" s="120">
        <f t="shared" si="29"/>
        <v>0</v>
      </c>
      <c r="I146" s="60">
        <f t="shared" si="29"/>
        <v>0</v>
      </c>
      <c r="J146" s="60">
        <f t="shared" si="29"/>
        <v>0</v>
      </c>
      <c r="K146" s="60">
        <f t="shared" si="29"/>
        <v>0</v>
      </c>
      <c r="L146" s="121">
        <f t="shared" ref="L146" si="30">SUM(L139:L145)</f>
        <v>0</v>
      </c>
      <c r="M146" s="97">
        <v>4</v>
      </c>
      <c r="N146" s="97">
        <v>8</v>
      </c>
      <c r="O146" s="97">
        <v>0</v>
      </c>
      <c r="P146" s="97">
        <v>0</v>
      </c>
      <c r="S146" s="105"/>
      <c r="T146" s="105"/>
      <c r="U146" s="105"/>
      <c r="V146" s="105"/>
      <c r="W146" s="105"/>
      <c r="X146" s="105"/>
      <c r="Y146" s="105"/>
    </row>
    <row r="147" spans="1:27" x14ac:dyDescent="0.35">
      <c r="H147" s="124"/>
      <c r="I147" s="124"/>
      <c r="U147" s="105"/>
      <c r="V147" s="105"/>
      <c r="W147" s="105"/>
      <c r="X147" s="105"/>
      <c r="Y147" s="105"/>
      <c r="Z147" s="105"/>
      <c r="AA147" s="105"/>
    </row>
    <row r="148" spans="1:27" x14ac:dyDescent="0.35">
      <c r="U148" s="105"/>
      <c r="V148" s="105"/>
      <c r="W148" s="105"/>
      <c r="X148" s="105"/>
      <c r="Y148" s="105"/>
      <c r="Z148" s="105"/>
      <c r="AA148" s="105"/>
    </row>
    <row r="149" spans="1:27" x14ac:dyDescent="0.35">
      <c r="U149" s="105"/>
      <c r="V149" s="105"/>
      <c r="W149" s="105"/>
      <c r="X149" s="105"/>
      <c r="Y149" s="105"/>
      <c r="Z149" s="105"/>
      <c r="AA149" s="105"/>
    </row>
    <row r="150" spans="1:27" x14ac:dyDescent="0.35">
      <c r="U150" s="105"/>
      <c r="V150" s="105"/>
      <c r="W150" s="105"/>
      <c r="X150" s="105"/>
      <c r="Y150" s="105"/>
      <c r="Z150" s="105"/>
      <c r="AA150" s="105"/>
    </row>
    <row r="151" spans="1:27" x14ac:dyDescent="0.35">
      <c r="U151" s="105"/>
      <c r="V151" s="105"/>
      <c r="W151" s="105"/>
      <c r="X151" s="105"/>
      <c r="Y151" s="105"/>
      <c r="Z151" s="105"/>
      <c r="AA151" s="105"/>
    </row>
    <row r="152" spans="1:27" x14ac:dyDescent="0.35">
      <c r="U152" s="105"/>
      <c r="V152" s="105"/>
      <c r="W152" s="105"/>
      <c r="X152" s="105"/>
      <c r="Y152" s="105"/>
      <c r="Z152" s="105"/>
      <c r="AA152" s="105"/>
    </row>
  </sheetData>
  <sheetProtection algorithmName="SHA-512" hashValue="roM8kWJQ8TirNzUYrZAuOyffpp7srETv8TOzMJDTbwHsZAZWkwJmXnsJjtj4ZExSgCf5sZOR4o12UFM7kiZ8Og==" saltValue="sV9916eBsHmelXYAzUFLtQ==" spinCount="100000" sheet="1" formatCells="0" formatColumns="0" formatRows="0" insertColumns="0" insertRows="0" insertHyperlinks="0" deleteColumns="0" deleteRows="0" sort="0" autoFilter="0" pivotTables="0"/>
  <dataConsolidate/>
  <mergeCells count="14">
    <mergeCell ref="Q8:Q9"/>
    <mergeCell ref="A10:D10"/>
    <mergeCell ref="A140:D140"/>
    <mergeCell ref="V10:W10"/>
    <mergeCell ref="A9:K9"/>
    <mergeCell ref="A142:D142"/>
    <mergeCell ref="H13:K13"/>
    <mergeCell ref="H41:K41"/>
    <mergeCell ref="H79:K79"/>
    <mergeCell ref="H134:K134"/>
    <mergeCell ref="E13:G13"/>
    <mergeCell ref="E41:G41"/>
    <mergeCell ref="E79:G79"/>
    <mergeCell ref="E134:G134"/>
  </mergeCells>
  <conditionalFormatting sqref="A8">
    <cfRule type="expression" dxfId="84" priority="112">
      <formula>AND(val_failed=0,val_warning&lt;&gt;0)</formula>
    </cfRule>
    <cfRule type="expression" dxfId="83" priority="353">
      <formula>val_failed&lt;&gt;0</formula>
    </cfRule>
    <cfRule type="expression" dxfId="82" priority="354">
      <formula>AND(val_failed=0,val_warning=0)</formula>
    </cfRule>
  </conditionalFormatting>
  <conditionalFormatting sqref="E10">
    <cfRule type="cellIs" dxfId="81" priority="350" operator="equal">
      <formula>""</formula>
    </cfRule>
  </conditionalFormatting>
  <conditionalFormatting sqref="H75:K75">
    <cfRule type="cellIs" dxfId="80" priority="349" operator="greaterThan">
      <formula>0</formula>
    </cfRule>
  </conditionalFormatting>
  <conditionalFormatting sqref="H84:K85">
    <cfRule type="expression" dxfId="79" priority="348">
      <formula>H$84&gt;H$85</formula>
    </cfRule>
  </conditionalFormatting>
  <conditionalFormatting sqref="AR19:AR21">
    <cfRule type="expression" dxfId="78" priority="11">
      <formula>OR(ABS(#REF!)&gt;$R$8,AND($G19=0,#REF!&lt;&gt;0),AND($G19&lt;&gt;0,#REF!=0))</formula>
    </cfRule>
  </conditionalFormatting>
  <conditionalFormatting sqref="AS19:AS21">
    <cfRule type="expression" dxfId="77" priority="10">
      <formula>OR(ABS(#REF!)&gt;$R$8,AND($G19=0,#REF!&lt;&gt;0),AND($G19&lt;&gt;0,#REF!=0))</formula>
    </cfRule>
  </conditionalFormatting>
  <conditionalFormatting sqref="A23:D26">
    <cfRule type="expression" dxfId="76" priority="9">
      <formula>UPPER(teachOutOnly)="YES"</formula>
    </cfRule>
  </conditionalFormatting>
  <conditionalFormatting sqref="L75">
    <cfRule type="cellIs" dxfId="75" priority="4" operator="greaterThan">
      <formula>0</formula>
    </cfRule>
  </conditionalFormatting>
  <conditionalFormatting sqref="L84:L85">
    <cfRule type="expression" dxfId="74" priority="3">
      <formula>L$84&gt;L$85</formula>
    </cfRule>
  </conditionalFormatting>
  <conditionalFormatting sqref="L13:L37 L41:L75 L79:L131 L134:L146">
    <cfRule type="expression" dxfId="73" priority="2">
      <formula>$O$12&lt;1</formula>
    </cfRule>
  </conditionalFormatting>
  <dataValidations xWindow="503" yWindow="831" count="20">
    <dataValidation type="decimal" operator="notEqual" allowBlank="1" showInputMessage="1" showErrorMessage="1" sqref="E32:L32 E37:L37" xr:uid="{00000000-0002-0000-0000-000000000000}">
      <formula1>9.99999999999999E+32</formula1>
    </dataValidation>
    <dataValidation type="whole" operator="notEqual" allowBlank="1" showInputMessage="1" showErrorMessage="1" errorTitle="Error" error="Please round to the nearest thousand pounds." sqref="E52:L52 E73:L73 E146:L146 E114:L114 E106:L106 E108:L108 E118:L118 E123:L123 E131:L131 E129:L129 E87:L87 E97:L97 E61:L61 E63:L63" xr:uid="{00000000-0002-0000-0000-000001000000}">
      <formula1>9.99999999999999E+33</formula1>
    </dataValidation>
    <dataValidation type="whole" operator="notEqual" allowBlank="1" showInputMessage="1" showErrorMessage="1" errorTitle="Error" error="Please round to the nearest pound." sqref="H84:L86 G65 G46:L51" xr:uid="{00000000-0002-0000-0000-000002000000}">
      <formula1>9.99999999999999E+33</formula1>
    </dataValidation>
    <dataValidation type="whole" operator="lessThanOrEqual" allowBlank="1" showInputMessage="1" showErrorMessage="1" errorTitle="Error" error="This must be entered as a negative number and rounded to the nearest pound." sqref="G75:L75" xr:uid="{00000000-0002-0000-0000-000003000000}">
      <formula1>0</formula1>
    </dataValidation>
    <dataValidation type="whole" operator="notEqual" allowBlank="1" showInputMessage="1" showErrorMessage="1" errorTitle="Error" error="Please a numerical value rounded to the nearest  pound." sqref="H139:L145" xr:uid="{00000000-0002-0000-0000-000004000000}">
      <formula1>9.99999999999999E+33</formula1>
    </dataValidation>
    <dataValidation operator="lessThanOrEqual" allowBlank="1" showInputMessage="1" showErrorMessage="1" errorTitle="Error" error="This must be entered as a negative number and rounded to the nearest pound." sqref="J76:L76" xr:uid="{00000000-0002-0000-0000-000005000000}"/>
    <dataValidation type="decimal" operator="notEqual" allowBlank="1" showInputMessage="1" showErrorMessage="1" errorTitle="Numerical values only" error="Please enter a numerical value into the cell." promptTitle="Reminder" prompt="Please ensure you have entered the date of the most recent financial year end in cell E8 before completing the tables." sqref="H19:L19" xr:uid="{00000000-0002-0000-0000-000006000000}">
      <formula1>9.99999999999999E+32</formula1>
    </dataValidation>
    <dataValidation type="whole" operator="notEqual" allowBlank="1" showErrorMessage="1" errorTitle="Error" error="Please enter a numerical value rounded to the nearest pound." promptTitle="Warning" prompt="This cell is prepopulated. Please only manually enter a value into this cell if you wish to override the data. Once overwritten, the data will be lost." sqref="E139:F145 E84:F86 E100:F105 E111:F113 E116:F116 E121:F122 E126:F128" xr:uid="{00000000-0002-0000-0000-000007000000}">
      <formula1>9.99999999999999E+32</formula1>
    </dataValidation>
    <dataValidation type="decimal" operator="greaterThanOrEqual" allowBlank="1" showInputMessage="1" showErrorMessage="1" errorTitle="Error" error="Please enter the FTE as a decimal." sqref="G35:L36" xr:uid="{00000000-0002-0000-0000-000008000000}">
      <formula1>0</formula1>
    </dataValidation>
    <dataValidation type="decimal" operator="greaterThanOrEqual" allowBlank="1" showErrorMessage="1" errorTitle="Error" error="Please enter the FTE as a decimal." promptTitle="Warning" prompt="This cell is prepopulated. Please only manually enter a value into this cell if you wish to override the data. Once overwritten, the data will be lost." sqref="E35:F36" xr:uid="{00000000-0002-0000-0000-000009000000}">
      <formula1>0</formula1>
    </dataValidation>
    <dataValidation type="whole" operator="notEqual" allowBlank="1" showInputMessage="1" showErrorMessage="1" errorTitle="Error" error="Please enter a numerical value rounded to the nearest pound." sqref="G55:G60 G67 G142:G145 G69:L69 G71:L71 G89:L89 G92:L96 G100:L105 G111:L113 G116:L116 G121:L122 G126:L128 H65:L65" xr:uid="{00000000-0002-0000-0000-00000A000000}">
      <formula1>9.99999999999999E+33</formula1>
    </dataValidation>
    <dataValidation type="whole" operator="notEqual" allowBlank="1" showInputMessage="1" showErrorMessage="1" errorTitle="Error" error="Please enter a numerical value  rounded to the nearest pound." sqref="H67:L67 G84:G86 H55:L60" xr:uid="{00000000-0002-0000-0000-00000B000000}">
      <formula1>9.99999999999999E+33</formula1>
    </dataValidation>
    <dataValidation type="whole" operator="notEqual" allowBlank="1" showInputMessage="1" showErrorMessage="1" errorTitle="Error" error="Please enter a numerical value rounded to the nearest  pound." sqref="G139:G140" xr:uid="{00000000-0002-0000-0000-00000C000000}">
      <formula1>9.99999999999999E+33</formula1>
    </dataValidation>
    <dataValidation type="whole" operator="notEqual" allowBlank="1" showInputMessage="1" showErrorMessage="1" errorTitle="Error" error="Please a numerical value  rounded to the nearest pound." sqref="G141" xr:uid="{00000000-0002-0000-0000-00000D000000}">
      <formula1>9.99999999999999E+33</formula1>
    </dataValidation>
    <dataValidation type="whole" operator="lessThanOrEqual" allowBlank="1" showErrorMessage="1" errorTitle="Numerical values only" error="This must be entered as a negative number and rounded to the nearest pound." promptTitle="Warning" prompt="This cell is prepopulated. Please only manually enter a value into this cell if you wish to override the data. Once overwritten, the data will be lost." sqref="E75:F75" xr:uid="{00000000-0002-0000-0000-00000E000000}">
      <formula1>0</formula1>
    </dataValidation>
    <dataValidation type="decimal" operator="greaterThanOrEqual" allowBlank="1" showInputMessage="1" showErrorMessage="1" errorTitle="Error" error="Please enter an FTE as a decimal." promptTitle="Reminder" prompt="Please ensure you have entered the date of the most recent financial year end in cell E8 before completing the tables." sqref="E19:G19" xr:uid="{00000000-0002-0000-0000-00000F000000}">
      <formula1>0</formula1>
    </dataValidation>
    <dataValidation type="decimal" allowBlank="1" showInputMessage="1" showErrorMessage="1" sqref="E20:L31" xr:uid="{00000000-0002-0000-0000-000010000000}">
      <formula1>0</formula1>
      <formula2>88888888888888800</formula2>
    </dataValidation>
    <dataValidation type="whole" operator="notEqual" allowBlank="1" showErrorMessage="1" errorTitle="Numerical values only" error="Please enter a numerical value rounded to the nearest pound." promptTitle="Warning" prompt="This cell is prepopulated. Please only manually enter a value into this cell if you wish to override the data. Once overwritten, the data will be lost." sqref="E46:F51 E55:F60" xr:uid="{00000000-0002-0000-0000-000011000000}">
      <formula1>9.99999999999999E+32</formula1>
    </dataValidation>
    <dataValidation allowBlank="1" showErrorMessage="1" sqref="E65:F71" xr:uid="{00000000-0002-0000-0000-000012000000}"/>
    <dataValidation allowBlank="1" showInputMessage="1" showErrorMessage="1" promptTitle="Warning" prompt="This cell is automatically completed when you complete cell E8. Please only manually enter a date into this cell if you wish to override this automatic function." sqref="E15:L15" xr:uid="{00000000-0002-0000-0000-000013000000}"/>
  </dataValidations>
  <pageMargins left="0.19685039370078741" right="0.19685039370078741" top="0.19685039370078741" bottom="0.19685039370078741" header="0.31496062992125984" footer="0.31496062992125984"/>
  <pageSetup paperSize="9" scale="55" orientation="landscape" r:id="rId1"/>
  <rowBreaks count="3" manualBreakCount="3">
    <brk id="39" max="12" man="1"/>
    <brk id="78" max="12" man="1"/>
    <brk id="132" max="12" man="1"/>
  </rowBreaks>
  <colBreaks count="1" manualBreakCount="1">
    <brk id="14" max="1048575" man="1"/>
  </colBreaks>
  <ignoredErrors>
    <ignoredError sqref="E78 H38:I38 K87 G40 G77:G78 E81:F83 E44:F45 E77:F77 G39 E62:F64 E37:F40 E33:F34 E32:F32 E52:F54 E87:F88 E97:F99 F43" unlockedFormula="1"/>
    <ignoredError sqref="E136:F136 E114:F115 E106:F110 E117:F120 E123:F125 E130:F131 E146:F146 E132:F133 G132:G133 E137:F138 F129" formula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G12"/>
  <sheetViews>
    <sheetView workbookViewId="0">
      <selection activeCell="E5" sqref="E5"/>
    </sheetView>
  </sheetViews>
  <sheetFormatPr defaultColWidth="9.1796875" defaultRowHeight="12.5" x14ac:dyDescent="0.25"/>
  <cols>
    <col min="1" max="1" width="15.1796875" style="41" bestFit="1" customWidth="1"/>
    <col min="2" max="2" width="23.453125" style="41" bestFit="1" customWidth="1"/>
    <col min="3" max="3" width="18.1796875" style="41" customWidth="1"/>
    <col min="4" max="4" width="57.54296875" style="41" customWidth="1"/>
    <col min="5" max="5" width="22" style="41" bestFit="1" customWidth="1"/>
    <col min="6" max="6" width="16" style="41" customWidth="1"/>
    <col min="7" max="7" width="70.54296875" style="41" bestFit="1" customWidth="1"/>
    <col min="8" max="16384" width="9.1796875" style="41"/>
  </cols>
  <sheetData>
    <row r="1" spans="1:7" ht="14.5" x14ac:dyDescent="0.35">
      <c r="A1" s="37" t="s">
        <v>75</v>
      </c>
      <c r="B1" s="37"/>
      <c r="C1" s="38" t="s">
        <v>76</v>
      </c>
      <c r="D1" s="38"/>
      <c r="E1" s="39" t="s">
        <v>77</v>
      </c>
      <c r="F1" s="40"/>
      <c r="G1" s="40"/>
    </row>
    <row r="2" spans="1:7" x14ac:dyDescent="0.25">
      <c r="A2" s="42" t="s">
        <v>78</v>
      </c>
      <c r="B2" s="42"/>
      <c r="C2" s="43" t="s">
        <v>79</v>
      </c>
      <c r="D2" s="44" t="s">
        <v>33</v>
      </c>
      <c r="E2" s="40" t="s">
        <v>55</v>
      </c>
      <c r="F2" s="40">
        <v>0</v>
      </c>
      <c r="G2" s="40"/>
    </row>
    <row r="3" spans="1:7" x14ac:dyDescent="0.25">
      <c r="A3" s="42" t="s">
        <v>80</v>
      </c>
      <c r="B3" s="42"/>
      <c r="C3" s="43" t="s">
        <v>81</v>
      </c>
      <c r="D3" s="44" t="s">
        <v>33</v>
      </c>
      <c r="E3" s="45" t="s">
        <v>56</v>
      </c>
      <c r="F3" s="45" t="s">
        <v>82</v>
      </c>
      <c r="G3" s="45" t="s">
        <v>57</v>
      </c>
    </row>
    <row r="4" spans="1:7" x14ac:dyDescent="0.25">
      <c r="A4" s="42" t="s">
        <v>83</v>
      </c>
      <c r="B4" s="42"/>
      <c r="C4" s="43" t="s">
        <v>84</v>
      </c>
      <c r="D4" s="43"/>
      <c r="E4" s="45"/>
      <c r="F4" s="45"/>
      <c r="G4" s="48"/>
    </row>
    <row r="5" spans="1:7" x14ac:dyDescent="0.25">
      <c r="A5" s="42" t="s">
        <v>86</v>
      </c>
      <c r="B5" s="42" t="s">
        <v>250</v>
      </c>
      <c r="C5" s="43" t="s">
        <v>87</v>
      </c>
      <c r="D5" s="43"/>
      <c r="E5" s="45"/>
      <c r="F5" s="45"/>
      <c r="G5" s="45"/>
    </row>
    <row r="6" spans="1:7" x14ac:dyDescent="0.25">
      <c r="A6" s="42" t="s">
        <v>88</v>
      </c>
      <c r="B6" s="42"/>
      <c r="C6" s="43" t="s">
        <v>89</v>
      </c>
      <c r="D6" s="43"/>
      <c r="E6" s="45"/>
      <c r="F6" s="45"/>
      <c r="G6" s="45"/>
    </row>
    <row r="7" spans="1:7" x14ac:dyDescent="0.25">
      <c r="A7" s="42" t="s">
        <v>90</v>
      </c>
      <c r="B7" s="42">
        <v>1</v>
      </c>
      <c r="C7" s="43" t="s">
        <v>91</v>
      </c>
      <c r="D7" s="43" t="s">
        <v>187</v>
      </c>
      <c r="E7" s="45"/>
      <c r="F7" s="45"/>
      <c r="G7" s="45"/>
    </row>
    <row r="8" spans="1:7" x14ac:dyDescent="0.25">
      <c r="A8" s="42" t="s">
        <v>92</v>
      </c>
      <c r="B8" s="42" t="s">
        <v>65</v>
      </c>
      <c r="C8" s="43" t="s">
        <v>93</v>
      </c>
      <c r="D8" s="46" t="s">
        <v>141</v>
      </c>
      <c r="E8" s="45"/>
      <c r="F8" s="45"/>
      <c r="G8" s="45"/>
    </row>
    <row r="9" spans="1:7" ht="50" x14ac:dyDescent="0.25">
      <c r="C9" s="43" t="s">
        <v>94</v>
      </c>
      <c r="D9" s="46" t="s">
        <v>233</v>
      </c>
      <c r="E9" s="45"/>
      <c r="F9" s="45"/>
      <c r="G9" s="45"/>
    </row>
    <row r="10" spans="1:7" ht="15" customHeight="1" x14ac:dyDescent="0.25">
      <c r="C10" s="43" t="s">
        <v>95</v>
      </c>
      <c r="D10" s="43" t="s">
        <v>102</v>
      </c>
      <c r="E10" s="45"/>
      <c r="F10" s="45"/>
      <c r="G10" s="45"/>
    </row>
    <row r="11" spans="1:7" x14ac:dyDescent="0.25">
      <c r="C11" s="43" t="s">
        <v>96</v>
      </c>
      <c r="D11" s="43"/>
      <c r="E11" s="45"/>
      <c r="F11" s="45"/>
      <c r="G11" s="45"/>
    </row>
    <row r="12" spans="1:7" x14ac:dyDescent="0.25">
      <c r="C12" s="43" t="s">
        <v>97</v>
      </c>
      <c r="D12" s="43"/>
      <c r="E12" s="45"/>
      <c r="F12" s="45"/>
      <c r="G12" s="4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/>
  <dimension ref="A1:G12"/>
  <sheetViews>
    <sheetView workbookViewId="0">
      <selection activeCell="E5" sqref="E5"/>
    </sheetView>
  </sheetViews>
  <sheetFormatPr defaultColWidth="9.1796875" defaultRowHeight="12.5" x14ac:dyDescent="0.25"/>
  <cols>
    <col min="1" max="1" width="15.1796875" style="41" bestFit="1" customWidth="1"/>
    <col min="2" max="2" width="23.453125" style="41" bestFit="1" customWidth="1"/>
    <col min="3" max="3" width="18.1796875" style="41" customWidth="1"/>
    <col min="4" max="4" width="57.54296875" style="41" customWidth="1"/>
    <col min="5" max="5" width="22" style="41" bestFit="1" customWidth="1"/>
    <col min="6" max="6" width="16" style="41" customWidth="1"/>
    <col min="7" max="7" width="70.54296875" style="41" bestFit="1" customWidth="1"/>
    <col min="8" max="16384" width="9.1796875" style="41"/>
  </cols>
  <sheetData>
    <row r="1" spans="1:7" ht="14.5" x14ac:dyDescent="0.35">
      <c r="A1" s="37" t="s">
        <v>75</v>
      </c>
      <c r="B1" s="37"/>
      <c r="C1" s="38" t="s">
        <v>76</v>
      </c>
      <c r="D1" s="38"/>
      <c r="E1" s="39" t="s">
        <v>77</v>
      </c>
      <c r="F1" s="40"/>
      <c r="G1" s="40"/>
    </row>
    <row r="2" spans="1:7" x14ac:dyDescent="0.25">
      <c r="A2" s="42" t="s">
        <v>78</v>
      </c>
      <c r="B2" s="42"/>
      <c r="C2" s="43" t="s">
        <v>79</v>
      </c>
      <c r="D2" s="44" t="s">
        <v>33</v>
      </c>
      <c r="E2" s="40" t="s">
        <v>55</v>
      </c>
      <c r="F2" s="40">
        <v>0</v>
      </c>
      <c r="G2" s="40"/>
    </row>
    <row r="3" spans="1:7" x14ac:dyDescent="0.25">
      <c r="A3" s="42" t="s">
        <v>80</v>
      </c>
      <c r="B3" s="42"/>
      <c r="C3" s="43" t="s">
        <v>81</v>
      </c>
      <c r="D3" s="44" t="s">
        <v>33</v>
      </c>
      <c r="E3" s="45" t="s">
        <v>56</v>
      </c>
      <c r="F3" s="45" t="s">
        <v>82</v>
      </c>
      <c r="G3" s="45" t="s">
        <v>57</v>
      </c>
    </row>
    <row r="4" spans="1:7" x14ac:dyDescent="0.25">
      <c r="A4" s="42" t="s">
        <v>83</v>
      </c>
      <c r="B4" s="42"/>
      <c r="C4" s="43" t="s">
        <v>84</v>
      </c>
      <c r="D4" s="43"/>
      <c r="E4" s="45"/>
      <c r="F4" s="45"/>
      <c r="G4" s="45"/>
    </row>
    <row r="5" spans="1:7" x14ac:dyDescent="0.25">
      <c r="A5" s="42" t="s">
        <v>86</v>
      </c>
      <c r="B5" s="42" t="s">
        <v>251</v>
      </c>
      <c r="C5" s="43" t="s">
        <v>87</v>
      </c>
      <c r="D5" s="43"/>
      <c r="E5" s="45"/>
      <c r="F5" s="45"/>
      <c r="G5" s="45"/>
    </row>
    <row r="6" spans="1:7" x14ac:dyDescent="0.25">
      <c r="A6" s="42" t="s">
        <v>88</v>
      </c>
      <c r="B6" s="42"/>
      <c r="C6" s="43" t="s">
        <v>89</v>
      </c>
      <c r="D6" s="43"/>
      <c r="E6" s="45"/>
      <c r="F6" s="45"/>
      <c r="G6" s="45"/>
    </row>
    <row r="7" spans="1:7" x14ac:dyDescent="0.25">
      <c r="A7" s="42" t="s">
        <v>90</v>
      </c>
      <c r="B7" s="42">
        <v>1</v>
      </c>
      <c r="C7" s="43" t="s">
        <v>91</v>
      </c>
      <c r="D7" s="43" t="s">
        <v>126</v>
      </c>
      <c r="E7" s="45"/>
      <c r="F7" s="45"/>
      <c r="G7" s="45"/>
    </row>
    <row r="8" spans="1:7" x14ac:dyDescent="0.25">
      <c r="A8" s="42" t="s">
        <v>92</v>
      </c>
      <c r="B8" s="42" t="s">
        <v>65</v>
      </c>
      <c r="C8" s="43" t="s">
        <v>93</v>
      </c>
      <c r="D8" s="46" t="s">
        <v>127</v>
      </c>
      <c r="E8" s="45"/>
      <c r="F8" s="45"/>
      <c r="G8" s="45"/>
    </row>
    <row r="9" spans="1:7" x14ac:dyDescent="0.25">
      <c r="C9" s="43" t="s">
        <v>94</v>
      </c>
      <c r="D9" s="46"/>
      <c r="E9" s="45"/>
      <c r="F9" s="45"/>
      <c r="G9" s="45"/>
    </row>
    <row r="10" spans="1:7" ht="15" customHeight="1" x14ac:dyDescent="0.25">
      <c r="C10" s="43" t="s">
        <v>95</v>
      </c>
      <c r="D10" s="43" t="s">
        <v>128</v>
      </c>
      <c r="E10" s="45"/>
      <c r="F10" s="45"/>
      <c r="G10" s="45"/>
    </row>
    <row r="11" spans="1:7" x14ac:dyDescent="0.25">
      <c r="C11" s="43" t="s">
        <v>96</v>
      </c>
      <c r="D11" s="43"/>
      <c r="E11" s="45"/>
      <c r="F11" s="45"/>
      <c r="G11" s="45"/>
    </row>
    <row r="12" spans="1:7" x14ac:dyDescent="0.25">
      <c r="C12" s="43" t="s">
        <v>97</v>
      </c>
      <c r="D12" s="43"/>
      <c r="E12" s="45"/>
      <c r="F12" s="45"/>
      <c r="G12" s="4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/>
  <dimension ref="A1:G12"/>
  <sheetViews>
    <sheetView workbookViewId="0">
      <selection activeCell="E5" sqref="E5"/>
    </sheetView>
  </sheetViews>
  <sheetFormatPr defaultColWidth="9.1796875" defaultRowHeight="12.5" x14ac:dyDescent="0.25"/>
  <cols>
    <col min="1" max="1" width="15.1796875" style="41" bestFit="1" customWidth="1"/>
    <col min="2" max="2" width="23.453125" style="41" bestFit="1" customWidth="1"/>
    <col min="3" max="3" width="18.1796875" style="41" customWidth="1"/>
    <col min="4" max="4" width="57.54296875" style="41" customWidth="1"/>
    <col min="5" max="5" width="22" style="41" bestFit="1" customWidth="1"/>
    <col min="6" max="6" width="16" style="41" customWidth="1"/>
    <col min="7" max="7" width="70.54296875" style="41" bestFit="1" customWidth="1"/>
    <col min="8" max="16384" width="9.1796875" style="41"/>
  </cols>
  <sheetData>
    <row r="1" spans="1:7" ht="14.5" x14ac:dyDescent="0.35">
      <c r="A1" s="37" t="s">
        <v>75</v>
      </c>
      <c r="B1" s="37"/>
      <c r="C1" s="38" t="s">
        <v>76</v>
      </c>
      <c r="D1" s="38"/>
      <c r="E1" s="39" t="s">
        <v>77</v>
      </c>
      <c r="F1" s="40"/>
      <c r="G1" s="40"/>
    </row>
    <row r="2" spans="1:7" x14ac:dyDescent="0.25">
      <c r="A2" s="42" t="s">
        <v>78</v>
      </c>
      <c r="B2" s="42"/>
      <c r="C2" s="43" t="s">
        <v>79</v>
      </c>
      <c r="D2" s="44" t="s">
        <v>197</v>
      </c>
      <c r="E2" s="40" t="s">
        <v>55</v>
      </c>
      <c r="F2" s="40">
        <v>0</v>
      </c>
      <c r="G2" s="40"/>
    </row>
    <row r="3" spans="1:7" x14ac:dyDescent="0.25">
      <c r="A3" s="42" t="s">
        <v>80</v>
      </c>
      <c r="B3" s="42">
        <v>0</v>
      </c>
      <c r="C3" s="43" t="s">
        <v>81</v>
      </c>
      <c r="D3" s="44" t="s">
        <v>132</v>
      </c>
      <c r="E3" s="45" t="s">
        <v>56</v>
      </c>
      <c r="F3" s="45" t="s">
        <v>82</v>
      </c>
      <c r="G3" s="45" t="s">
        <v>57</v>
      </c>
    </row>
    <row r="4" spans="1:7" x14ac:dyDescent="0.25">
      <c r="A4" s="42" t="s">
        <v>83</v>
      </c>
      <c r="B4" s="42"/>
      <c r="C4" s="43" t="s">
        <v>84</v>
      </c>
      <c r="D4" s="43"/>
      <c r="E4" s="45"/>
      <c r="F4" s="45"/>
      <c r="G4" s="45"/>
    </row>
    <row r="5" spans="1:7" x14ac:dyDescent="0.25">
      <c r="A5" s="42" t="s">
        <v>86</v>
      </c>
      <c r="B5" s="42" t="s">
        <v>252</v>
      </c>
      <c r="C5" s="43" t="s">
        <v>87</v>
      </c>
      <c r="D5" s="43"/>
      <c r="E5" s="45"/>
      <c r="F5" s="45"/>
      <c r="G5" s="45"/>
    </row>
    <row r="6" spans="1:7" x14ac:dyDescent="0.25">
      <c r="A6" s="42" t="s">
        <v>88</v>
      </c>
      <c r="B6" s="42"/>
      <c r="C6" s="43" t="s">
        <v>89</v>
      </c>
      <c r="D6" s="43"/>
      <c r="E6" s="45"/>
      <c r="F6" s="45"/>
      <c r="G6" s="45"/>
    </row>
    <row r="7" spans="1:7" x14ac:dyDescent="0.25">
      <c r="A7" s="42" t="s">
        <v>90</v>
      </c>
      <c r="B7" s="42">
        <v>1</v>
      </c>
      <c r="C7" s="43" t="s">
        <v>91</v>
      </c>
      <c r="D7" s="43" t="s">
        <v>239</v>
      </c>
      <c r="E7" s="45"/>
      <c r="F7" s="45"/>
      <c r="G7" s="45"/>
    </row>
    <row r="8" spans="1:7" x14ac:dyDescent="0.25">
      <c r="A8" s="42" t="s">
        <v>92</v>
      </c>
      <c r="B8" s="42" t="s">
        <v>65</v>
      </c>
      <c r="C8" s="43" t="s">
        <v>93</v>
      </c>
      <c r="D8" s="46" t="s">
        <v>133</v>
      </c>
      <c r="E8" s="45"/>
      <c r="F8" s="45"/>
      <c r="G8" s="45"/>
    </row>
    <row r="9" spans="1:7" x14ac:dyDescent="0.25">
      <c r="C9" s="43" t="s">
        <v>94</v>
      </c>
      <c r="D9" s="46"/>
      <c r="E9" s="45"/>
      <c r="F9" s="45"/>
      <c r="G9" s="45"/>
    </row>
    <row r="10" spans="1:7" ht="15" customHeight="1" x14ac:dyDescent="0.25">
      <c r="C10" s="43" t="s">
        <v>95</v>
      </c>
      <c r="D10" s="43" t="s">
        <v>134</v>
      </c>
      <c r="E10" s="45"/>
      <c r="F10" s="45"/>
      <c r="G10" s="45"/>
    </row>
    <row r="11" spans="1:7" x14ac:dyDescent="0.25">
      <c r="C11" s="43" t="s">
        <v>96</v>
      </c>
      <c r="D11" s="43"/>
      <c r="E11" s="45"/>
      <c r="F11" s="45"/>
      <c r="G11" s="45"/>
    </row>
    <row r="12" spans="1:7" x14ac:dyDescent="0.25">
      <c r="C12" s="43" t="s">
        <v>97</v>
      </c>
      <c r="D12" s="43"/>
      <c r="E12" s="45"/>
      <c r="F12" s="45"/>
      <c r="G12" s="4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G12"/>
  <sheetViews>
    <sheetView workbookViewId="0">
      <selection activeCell="E5" sqref="E5"/>
    </sheetView>
  </sheetViews>
  <sheetFormatPr defaultColWidth="9.1796875" defaultRowHeight="12.5" x14ac:dyDescent="0.25"/>
  <cols>
    <col min="1" max="1" width="15.1796875" style="41" bestFit="1" customWidth="1"/>
    <col min="2" max="2" width="23.453125" style="41" bestFit="1" customWidth="1"/>
    <col min="3" max="3" width="18.1796875" style="41" customWidth="1"/>
    <col min="4" max="4" width="57.54296875" style="41" customWidth="1"/>
    <col min="5" max="5" width="22" style="41" bestFit="1" customWidth="1"/>
    <col min="6" max="6" width="16" style="41" customWidth="1"/>
    <col min="7" max="7" width="70.54296875" style="41" bestFit="1" customWidth="1"/>
    <col min="8" max="16384" width="9.1796875" style="41"/>
  </cols>
  <sheetData>
    <row r="1" spans="1:7" ht="14.5" x14ac:dyDescent="0.35">
      <c r="A1" s="37" t="s">
        <v>75</v>
      </c>
      <c r="B1" s="37"/>
      <c r="C1" s="38" t="s">
        <v>76</v>
      </c>
      <c r="D1" s="38"/>
      <c r="E1" s="39" t="s">
        <v>77</v>
      </c>
      <c r="F1" s="40"/>
      <c r="G1" s="40"/>
    </row>
    <row r="2" spans="1:7" x14ac:dyDescent="0.25">
      <c r="A2" s="42" t="s">
        <v>78</v>
      </c>
      <c r="B2" s="42"/>
      <c r="C2" s="43" t="s">
        <v>79</v>
      </c>
      <c r="D2" s="44" t="s">
        <v>33</v>
      </c>
      <c r="E2" s="40" t="s">
        <v>55</v>
      </c>
      <c r="F2" s="40">
        <v>0</v>
      </c>
      <c r="G2" s="40"/>
    </row>
    <row r="3" spans="1:7" x14ac:dyDescent="0.25">
      <c r="A3" s="42" t="s">
        <v>80</v>
      </c>
      <c r="B3" s="42"/>
      <c r="C3" s="43" t="s">
        <v>81</v>
      </c>
      <c r="D3" s="44" t="s">
        <v>33</v>
      </c>
      <c r="E3" s="45" t="s">
        <v>56</v>
      </c>
      <c r="F3" s="45" t="s">
        <v>82</v>
      </c>
      <c r="G3" s="45" t="s">
        <v>57</v>
      </c>
    </row>
    <row r="4" spans="1:7" x14ac:dyDescent="0.25">
      <c r="A4" s="42" t="s">
        <v>83</v>
      </c>
      <c r="B4" s="42"/>
      <c r="C4" s="43" t="s">
        <v>84</v>
      </c>
      <c r="D4" s="43"/>
      <c r="E4" s="45"/>
      <c r="F4" s="45"/>
      <c r="G4" s="45"/>
    </row>
    <row r="5" spans="1:7" x14ac:dyDescent="0.25">
      <c r="A5" s="42" t="s">
        <v>86</v>
      </c>
      <c r="B5" s="42" t="s">
        <v>253</v>
      </c>
      <c r="C5" s="43" t="s">
        <v>87</v>
      </c>
      <c r="D5" s="43"/>
      <c r="E5" s="45"/>
      <c r="F5" s="45"/>
      <c r="G5" s="45"/>
    </row>
    <row r="6" spans="1:7" x14ac:dyDescent="0.25">
      <c r="A6" s="42" t="s">
        <v>88</v>
      </c>
      <c r="B6" s="42"/>
      <c r="C6" s="43" t="s">
        <v>89</v>
      </c>
      <c r="D6" s="43"/>
      <c r="E6" s="45"/>
      <c r="F6" s="45"/>
      <c r="G6" s="45"/>
    </row>
    <row r="7" spans="1:7" x14ac:dyDescent="0.25">
      <c r="A7" s="42" t="s">
        <v>90</v>
      </c>
      <c r="B7" s="42">
        <v>1</v>
      </c>
      <c r="C7" s="43" t="s">
        <v>91</v>
      </c>
      <c r="D7" s="43" t="s">
        <v>185</v>
      </c>
      <c r="E7" s="45"/>
      <c r="F7" s="45"/>
      <c r="G7" s="45"/>
    </row>
    <row r="8" spans="1:7" x14ac:dyDescent="0.25">
      <c r="A8" s="42" t="s">
        <v>92</v>
      </c>
      <c r="B8" s="42" t="s">
        <v>65</v>
      </c>
      <c r="C8" s="43" t="s">
        <v>93</v>
      </c>
      <c r="D8" s="46" t="s">
        <v>186</v>
      </c>
      <c r="E8" s="45"/>
      <c r="F8" s="45"/>
      <c r="G8" s="45"/>
    </row>
    <row r="9" spans="1:7" x14ac:dyDescent="0.25">
      <c r="C9" s="43" t="s">
        <v>94</v>
      </c>
      <c r="D9" s="46"/>
      <c r="E9" s="45"/>
      <c r="F9" s="45"/>
      <c r="G9" s="45"/>
    </row>
    <row r="10" spans="1:7" ht="15" customHeight="1" x14ac:dyDescent="0.25">
      <c r="C10" s="43" t="s">
        <v>95</v>
      </c>
      <c r="D10" s="43" t="s">
        <v>102</v>
      </c>
      <c r="E10" s="45"/>
      <c r="F10" s="45"/>
      <c r="G10" s="45"/>
    </row>
    <row r="11" spans="1:7" x14ac:dyDescent="0.25">
      <c r="C11" s="43" t="s">
        <v>96</v>
      </c>
      <c r="D11" s="43"/>
      <c r="E11" s="45"/>
      <c r="F11" s="45"/>
      <c r="G11" s="45"/>
    </row>
    <row r="12" spans="1:7" x14ac:dyDescent="0.25">
      <c r="C12" s="43" t="s">
        <v>97</v>
      </c>
      <c r="D12" s="43"/>
      <c r="E12" s="45"/>
      <c r="F12" s="45"/>
      <c r="G12" s="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G88"/>
  <sheetViews>
    <sheetView zoomScaleNormal="100" workbookViewId="0"/>
  </sheetViews>
  <sheetFormatPr defaultColWidth="9.1796875" defaultRowHeight="14.5" x14ac:dyDescent="0.35"/>
  <cols>
    <col min="1" max="1" width="18.453125" style="51" customWidth="1"/>
    <col min="2" max="2" width="74.1796875" style="51" customWidth="1"/>
    <col min="3" max="3" width="21.1796875" style="51" customWidth="1"/>
    <col min="4" max="4" width="9.1796875" style="51" hidden="1" customWidth="1"/>
    <col min="5" max="12" width="2.1796875" style="51" hidden="1" customWidth="1"/>
    <col min="13" max="13" width="3.81640625" style="51" hidden="1" customWidth="1"/>
    <col min="14" max="18" width="3.54296875" style="51" hidden="1" customWidth="1"/>
    <col min="19" max="20" width="9.1796875" style="51" hidden="1" customWidth="1"/>
    <col min="21" max="21" width="7.7265625" style="51" hidden="1" customWidth="1"/>
    <col min="22" max="30" width="9.1796875" style="51" hidden="1" customWidth="1"/>
    <col min="31" max="38" width="9.1796875" style="51" customWidth="1"/>
    <col min="39" max="16384" width="9.1796875" style="51"/>
  </cols>
  <sheetData>
    <row r="1" spans="1:33" ht="21" x14ac:dyDescent="0.5">
      <c r="A1" s="136" t="s">
        <v>221</v>
      </c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</row>
    <row r="2" spans="1:33" s="64" customFormat="1" ht="18.5" x14ac:dyDescent="0.45">
      <c r="A2" s="64" t="s">
        <v>258</v>
      </c>
      <c r="E2" s="235"/>
      <c r="F2" s="235"/>
      <c r="G2" s="235"/>
      <c r="H2" s="236"/>
      <c r="I2" s="237"/>
      <c r="J2" s="235"/>
      <c r="K2" s="238"/>
      <c r="L2" s="238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</row>
    <row r="3" spans="1:33" s="64" customFormat="1" ht="18.5" x14ac:dyDescent="0.45">
      <c r="A3" s="64" t="s">
        <v>259</v>
      </c>
      <c r="E3" s="235"/>
      <c r="F3" s="235"/>
      <c r="G3" s="235"/>
      <c r="H3" s="236"/>
      <c r="I3" s="237"/>
      <c r="J3" s="235"/>
      <c r="K3" s="238"/>
      <c r="L3" s="238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</row>
    <row r="4" spans="1:33" s="64" customFormat="1" ht="20" customHeight="1" x14ac:dyDescent="0.45">
      <c r="A4" s="64" t="s">
        <v>260</v>
      </c>
      <c r="E4" s="235"/>
      <c r="F4" s="235"/>
      <c r="G4" s="235"/>
      <c r="H4" s="236"/>
      <c r="I4" s="237"/>
      <c r="J4" s="235"/>
      <c r="K4" s="238"/>
      <c r="L4" s="238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</row>
    <row r="5" spans="1:33" hidden="1" x14ac:dyDescent="0.35"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</row>
    <row r="6" spans="1:33" ht="15.5" x14ac:dyDescent="0.35">
      <c r="A6" s="65" t="str">
        <f>FinTab!A5</f>
        <v xml:space="preserve">Provider: 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</row>
    <row r="7" spans="1:33" ht="15.5" x14ac:dyDescent="0.35">
      <c r="A7" s="65" t="str">
        <f>FinTab!A6</f>
        <v xml:space="preserve">UKPRN: 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</row>
    <row r="8" spans="1:33" x14ac:dyDescent="0.35"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</row>
    <row r="9" spans="1:33" ht="15.5" x14ac:dyDescent="0.35">
      <c r="A9" s="65" t="str">
        <f>IF(AND(val_failed=0,val_warning=0),"Your workbook has passed validation.",IF(val_failed&lt;&gt;0,IF(val_warning&lt;&gt;0,"Your workbook has failed "&amp;val_failed&amp;" validation check(s) and "&amp;val_warning&amp;" validation warning(s). Please see details below and amend where necessary.",CONCATENATE("Your workbook has failed ",val_failed," validation check(s). Please see details below and amend where necessary.")),"Your workbook has "&amp;val_warning&amp;" validation warning(s). Please see details below and amend where necessary."))</f>
        <v>Your workbook has failed 7 validation check(s) and 1 validation warning(s). Please see details below and amend where necessary.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</row>
    <row r="10" spans="1:33" ht="15.5" x14ac:dyDescent="0.35">
      <c r="A10" s="9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193"/>
      <c r="S10" s="193"/>
      <c r="T10" s="193"/>
      <c r="U10" s="194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</row>
    <row r="11" spans="1:33" hidden="1" x14ac:dyDescent="0.35">
      <c r="A11" s="55" t="s">
        <v>70</v>
      </c>
      <c r="B11" s="55"/>
      <c r="C11" s="55" t="s">
        <v>184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193"/>
      <c r="S11" s="193"/>
      <c r="T11" s="193"/>
      <c r="U11" s="195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</row>
    <row r="12" spans="1:33" x14ac:dyDescent="0.35">
      <c r="A12" s="66" t="s">
        <v>71</v>
      </c>
      <c r="B12" s="53"/>
      <c r="C12" s="67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193"/>
      <c r="S12" s="193"/>
      <c r="T12" s="193" t="s">
        <v>73</v>
      </c>
      <c r="U12" s="193">
        <f>SUM(U15:U70)</f>
        <v>7</v>
      </c>
      <c r="V12" s="193" t="s">
        <v>74</v>
      </c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</row>
    <row r="13" spans="1:33" x14ac:dyDescent="0.35">
      <c r="A13" s="54"/>
      <c r="B13" s="55"/>
      <c r="C13" s="56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193"/>
      <c r="S13" s="193"/>
      <c r="T13" s="193"/>
      <c r="U13" s="193">
        <f>SUM(V15:V70)</f>
        <v>1</v>
      </c>
      <c r="V13" s="193" t="s">
        <v>189</v>
      </c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</row>
    <row r="14" spans="1:33" x14ac:dyDescent="0.35">
      <c r="A14" s="54" t="s">
        <v>199</v>
      </c>
      <c r="B14" s="55"/>
      <c r="C14" s="56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193"/>
      <c r="S14" s="193"/>
      <c r="T14" s="193"/>
      <c r="U14" s="193"/>
      <c r="V14" s="193"/>
      <c r="W14" s="193"/>
      <c r="X14" s="193"/>
      <c r="Y14" s="193"/>
      <c r="Z14" s="193"/>
      <c r="AA14" s="193" t="s">
        <v>191</v>
      </c>
      <c r="AB14" s="193"/>
      <c r="AC14" s="193"/>
      <c r="AD14" s="193"/>
      <c r="AE14" s="193"/>
      <c r="AF14" s="193"/>
      <c r="AG14" s="193"/>
    </row>
    <row r="15" spans="1:33" x14ac:dyDescent="0.35">
      <c r="A15" s="68" t="str">
        <f>IF(ISBLANK(FinTab!E10),"Validation failed", "Validation passed")</f>
        <v>Validation failed</v>
      </c>
      <c r="B15" s="69"/>
      <c r="C15" s="56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193"/>
      <c r="S15" s="193"/>
      <c r="T15" s="193">
        <v>1</v>
      </c>
      <c r="U15" s="193">
        <f>IF(A15="Validation failed",1,IF(A15="Validation warning","a",0))</f>
        <v>1</v>
      </c>
      <c r="V15" s="193">
        <f>IF(U15="a",1,0)</f>
        <v>0</v>
      </c>
      <c r="W15" s="193"/>
      <c r="X15" s="193"/>
      <c r="Y15" s="193"/>
      <c r="Z15" s="193"/>
      <c r="AA15" s="196">
        <f t="shared" ref="AA15:AA46" si="0">IFERROR(INDEX($T$15:$T$70,MATCH(ROW()-ROW($T$14),$T$15:$T$70,0)),"")</f>
        <v>1</v>
      </c>
      <c r="AB15" s="193"/>
      <c r="AC15" s="193"/>
      <c r="AD15" s="193"/>
      <c r="AE15" s="193"/>
      <c r="AF15" s="193"/>
      <c r="AG15" s="193"/>
    </row>
    <row r="16" spans="1:33" x14ac:dyDescent="0.35">
      <c r="A16" s="54"/>
      <c r="B16" s="55"/>
      <c r="C16" s="56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193"/>
      <c r="S16" s="193"/>
      <c r="T16" s="193"/>
      <c r="U16" s="193"/>
      <c r="V16" s="193"/>
      <c r="W16" s="193"/>
      <c r="X16" s="193"/>
      <c r="Y16" s="193"/>
      <c r="Z16" s="193"/>
      <c r="AA16" s="196">
        <f t="shared" si="0"/>
        <v>2</v>
      </c>
      <c r="AB16" s="193"/>
      <c r="AC16" s="193"/>
      <c r="AD16" s="193"/>
      <c r="AE16" s="193"/>
      <c r="AF16" s="193"/>
      <c r="AG16" s="193"/>
    </row>
    <row r="17" spans="1:33" x14ac:dyDescent="0.35">
      <c r="A17" s="54" t="s">
        <v>200</v>
      </c>
      <c r="B17" s="52"/>
      <c r="C17" s="56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193"/>
      <c r="S17" s="193"/>
      <c r="T17" s="193"/>
      <c r="U17" s="193"/>
      <c r="V17" s="193"/>
      <c r="W17" s="193"/>
      <c r="X17" s="193"/>
      <c r="Y17" s="193"/>
      <c r="Z17" s="193"/>
      <c r="AA17" s="196">
        <f t="shared" si="0"/>
        <v>3</v>
      </c>
      <c r="AB17" s="193"/>
      <c r="AC17" s="193"/>
      <c r="AD17" s="193"/>
      <c r="AE17" s="193"/>
      <c r="AF17" s="193"/>
      <c r="AG17" s="193"/>
    </row>
    <row r="18" spans="1:33" x14ac:dyDescent="0.35">
      <c r="A18" s="68"/>
      <c r="B18" s="69"/>
      <c r="C18" s="56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193"/>
      <c r="S18" s="193"/>
      <c r="T18" s="193">
        <v>2</v>
      </c>
      <c r="U18" s="193">
        <f>IF(A18="Validation failed",1,IF(A18="Validation warning","a",0))</f>
        <v>0</v>
      </c>
      <c r="V18" s="193">
        <f>IF(U18="a",1,0)</f>
        <v>0</v>
      </c>
      <c r="W18" s="193"/>
      <c r="X18" s="193"/>
      <c r="Y18" s="193"/>
      <c r="Z18" s="193"/>
      <c r="AA18" s="196">
        <f t="shared" si="0"/>
        <v>4</v>
      </c>
      <c r="AB18" s="193"/>
      <c r="AC18" s="193"/>
      <c r="AD18" s="193"/>
      <c r="AE18" s="193"/>
      <c r="AF18" s="193"/>
      <c r="AG18" s="193"/>
    </row>
    <row r="19" spans="1:33" x14ac:dyDescent="0.35">
      <c r="A19" s="68"/>
      <c r="B19" s="69"/>
      <c r="C19" s="56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193"/>
      <c r="S19" s="193"/>
      <c r="T19" s="193"/>
      <c r="U19" s="193"/>
      <c r="V19" s="193"/>
      <c r="W19" s="193"/>
      <c r="X19" s="193"/>
      <c r="Y19" s="193"/>
      <c r="Z19" s="193"/>
      <c r="AA19" s="196">
        <f t="shared" si="0"/>
        <v>5</v>
      </c>
      <c r="AB19" s="193"/>
      <c r="AC19" s="193"/>
      <c r="AD19" s="193"/>
      <c r="AE19" s="193"/>
      <c r="AF19" s="193"/>
      <c r="AG19" s="193"/>
    </row>
    <row r="20" spans="1:33" x14ac:dyDescent="0.35">
      <c r="A20" s="54" t="s">
        <v>192</v>
      </c>
      <c r="B20" s="69"/>
      <c r="C20" s="56"/>
      <c r="D20" s="55"/>
      <c r="E20" s="55"/>
      <c r="F20" s="55"/>
      <c r="G20" s="55"/>
      <c r="H20" s="55"/>
      <c r="I20" s="55"/>
      <c r="J20" s="92" t="str">
        <f>IF(C21="Confirm data in £s","Validation passed",IF(OR(FinTab!R18&lt;2000,FinTab!S18&lt;2000,FinTab!T18&lt;2000,FinTab!U18&lt;2000,FinTab!V18&lt;2000,FinTab!W18&lt;2000,FinTab!X18&lt;2000,FinTab!Y18&lt;2000),"Validation failed", "Validation passed"))</f>
        <v>Validation failed</v>
      </c>
      <c r="K20" s="55"/>
      <c r="L20" s="55"/>
      <c r="M20" s="55"/>
      <c r="N20" s="55"/>
      <c r="O20" s="55"/>
      <c r="P20" s="55"/>
      <c r="Q20" s="55"/>
      <c r="R20" s="193"/>
      <c r="S20" s="193"/>
      <c r="T20" s="193"/>
      <c r="U20" s="193"/>
      <c r="V20" s="193"/>
      <c r="W20" s="193"/>
      <c r="X20" s="193"/>
      <c r="Y20" s="193"/>
      <c r="Z20" s="193"/>
      <c r="AA20" s="196">
        <f t="shared" si="0"/>
        <v>6</v>
      </c>
      <c r="AB20" s="193"/>
      <c r="AC20" s="193"/>
      <c r="AD20" s="193"/>
      <c r="AE20" s="193"/>
      <c r="AF20" s="193"/>
      <c r="AG20" s="193"/>
    </row>
    <row r="21" spans="1:33" x14ac:dyDescent="0.35">
      <c r="A21" s="68" t="str">
        <f>IF(FinTab!$O$12&gt;0,Validation!J20,Validation!J21)</f>
        <v>Validation failed</v>
      </c>
      <c r="B21" s="71" t="s">
        <v>181</v>
      </c>
      <c r="C21" s="87"/>
      <c r="D21" s="55"/>
      <c r="E21" s="55"/>
      <c r="F21" s="55"/>
      <c r="G21" s="55"/>
      <c r="H21" s="55"/>
      <c r="I21" s="55"/>
      <c r="J21" s="92" t="str">
        <f>IF(C21="Confirm data in £s","Validation passed",IF(OR(FinTab!R18&lt;2000,FinTab!S18&lt;2000,FinTab!T18&lt;2000,FinTab!U18&lt;2000,FinTab!V18&lt;2000,FinTab!W18&lt;2000,FinTab!X18&lt;2000),"Validation failed", "Validation passed"))</f>
        <v>Validation failed</v>
      </c>
      <c r="K21" s="55"/>
      <c r="L21" s="55"/>
      <c r="M21" s="55"/>
      <c r="N21" s="55"/>
      <c r="O21" s="55"/>
      <c r="P21" s="55"/>
      <c r="Q21" s="55"/>
      <c r="R21" s="193"/>
      <c r="S21" s="193"/>
      <c r="T21" s="193">
        <v>3</v>
      </c>
      <c r="U21" s="193">
        <f>IF(A21="Validation failed",1,IF(A21="Validation warning","a",0))</f>
        <v>1</v>
      </c>
      <c r="V21" s="193">
        <f>IF(U21="a",1,0)</f>
        <v>0</v>
      </c>
      <c r="W21" s="193"/>
      <c r="X21" s="193"/>
      <c r="Y21" s="193"/>
      <c r="Z21" s="193"/>
      <c r="AA21" s="196">
        <f t="shared" si="0"/>
        <v>7</v>
      </c>
      <c r="AB21" s="193"/>
      <c r="AC21" s="193"/>
      <c r="AD21" s="193"/>
      <c r="AE21" s="193"/>
      <c r="AF21" s="193"/>
      <c r="AG21" s="193"/>
    </row>
    <row r="22" spans="1:33" x14ac:dyDescent="0.35">
      <c r="A22" s="72"/>
      <c r="B22" s="73"/>
      <c r="C22" s="74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193"/>
      <c r="S22" s="193"/>
      <c r="T22" s="193" t="str">
        <f>IF(LEFT(A22)="v",COUNT(T$15:T21)+1,"")</f>
        <v/>
      </c>
      <c r="U22" s="193"/>
      <c r="V22" s="193"/>
      <c r="W22" s="193"/>
      <c r="X22" s="193"/>
      <c r="Y22" s="193"/>
      <c r="Z22" s="193"/>
      <c r="AA22" s="196">
        <f t="shared" si="0"/>
        <v>8</v>
      </c>
      <c r="AB22" s="193"/>
      <c r="AC22" s="193"/>
      <c r="AD22" s="193"/>
      <c r="AE22" s="193"/>
      <c r="AF22" s="193"/>
      <c r="AG22" s="193"/>
    </row>
    <row r="23" spans="1:33" x14ac:dyDescent="0.3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193"/>
      <c r="S23" s="193"/>
      <c r="T23" s="193" t="str">
        <f>IF(LEFT(A23)="v",COUNT(T$15:T22)+1,"")</f>
        <v/>
      </c>
      <c r="U23" s="193"/>
      <c r="V23" s="193"/>
      <c r="W23" s="193"/>
      <c r="X23" s="193"/>
      <c r="Y23" s="193"/>
      <c r="Z23" s="193"/>
      <c r="AA23" s="196">
        <f t="shared" si="0"/>
        <v>9</v>
      </c>
      <c r="AB23" s="193"/>
      <c r="AC23" s="193"/>
      <c r="AD23" s="193"/>
      <c r="AE23" s="193"/>
      <c r="AF23" s="193"/>
      <c r="AG23" s="193"/>
    </row>
    <row r="24" spans="1:33" x14ac:dyDescent="0.35">
      <c r="A24" s="66" t="s">
        <v>0</v>
      </c>
      <c r="B24" s="53"/>
      <c r="C24" s="67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193"/>
      <c r="S24" s="193"/>
      <c r="T24" s="193" t="str">
        <f>IF(LEFT(A24)="v",COUNT(T$15:T23)+1,"")</f>
        <v/>
      </c>
      <c r="U24" s="193"/>
      <c r="V24" s="193"/>
      <c r="W24" s="193"/>
      <c r="X24" s="193"/>
      <c r="Y24" s="193"/>
      <c r="Z24" s="193"/>
      <c r="AA24" s="196">
        <f t="shared" si="0"/>
        <v>10</v>
      </c>
      <c r="AB24" s="193"/>
      <c r="AC24" s="193"/>
      <c r="AD24" s="193"/>
      <c r="AE24" s="193"/>
      <c r="AF24" s="193"/>
      <c r="AG24" s="193"/>
    </row>
    <row r="25" spans="1:33" x14ac:dyDescent="0.35">
      <c r="A25" s="54"/>
      <c r="B25" s="55"/>
      <c r="C25" s="56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193"/>
      <c r="S25" s="193"/>
      <c r="T25" s="193" t="str">
        <f>IF(LEFT(A25)="v",COUNT(T$15:T24)+1,"")</f>
        <v/>
      </c>
      <c r="U25" s="193"/>
      <c r="V25" s="193"/>
      <c r="W25" s="193"/>
      <c r="X25" s="193"/>
      <c r="Y25" s="193"/>
      <c r="Z25" s="193"/>
      <c r="AA25" s="196">
        <f t="shared" si="0"/>
        <v>11</v>
      </c>
      <c r="AB25" s="193"/>
      <c r="AC25" s="193"/>
      <c r="AD25" s="193"/>
      <c r="AE25" s="193"/>
      <c r="AF25" s="193"/>
      <c r="AG25" s="193"/>
    </row>
    <row r="26" spans="1:33" x14ac:dyDescent="0.35">
      <c r="A26" s="54" t="s">
        <v>193</v>
      </c>
      <c r="B26" s="55"/>
      <c r="C26" s="56"/>
      <c r="D26" s="55"/>
      <c r="E26" s="55"/>
      <c r="F26" s="55"/>
      <c r="G26" s="55"/>
      <c r="H26" s="55"/>
      <c r="I26" s="92"/>
      <c r="J26" s="68" t="str">
        <f>IF(OR(SUM(FinTab!E19:E26)=0,SUM(FinTab!F19:F26)=0,SUM(FinTab!G19:G26)=0,SUM(FinTab!H19:H26)=0,SUM(FinTab!I19:I26)=0,SUM(FinTab!J19:J26)=0,SUM(FinTab!K19:K26)=0,SUM(FinTab!L19:L26)=0,FinTab!E32=0,FinTab!F32=0,FinTab!G32=0,FinTab!H32=0,FinTab!I32=0,FinTab!J32=0,FinTab!K32=0,FinTab!L32=0),"Validation failed", "Validation passed")</f>
        <v>Validation failed</v>
      </c>
      <c r="K26" s="55"/>
      <c r="L26" s="55"/>
      <c r="M26" s="55"/>
      <c r="N26" s="55"/>
      <c r="O26" s="55"/>
      <c r="P26" s="55"/>
      <c r="Q26" s="55"/>
      <c r="R26" s="193"/>
      <c r="S26" s="193"/>
      <c r="T26" s="193" t="str">
        <f>IF(LEFT(A26)="v",COUNT(T$15:T25)+1,"")</f>
        <v/>
      </c>
      <c r="U26" s="193"/>
      <c r="V26" s="193"/>
      <c r="W26" s="193"/>
      <c r="X26" s="193"/>
      <c r="Y26" s="193"/>
      <c r="Z26" s="193"/>
      <c r="AA26" s="196">
        <f t="shared" si="0"/>
        <v>12</v>
      </c>
      <c r="AB26" s="193"/>
      <c r="AC26" s="193"/>
      <c r="AD26" s="193"/>
      <c r="AE26" s="193"/>
      <c r="AF26" s="193"/>
      <c r="AG26" s="193"/>
    </row>
    <row r="27" spans="1:33" x14ac:dyDescent="0.35">
      <c r="A27" s="68" t="str">
        <f>IF(FinTab!$O$12&gt;0,Validation!J26,Validation!J27)</f>
        <v>Validation failed</v>
      </c>
      <c r="B27" s="69"/>
      <c r="C27" s="56"/>
      <c r="D27" s="55"/>
      <c r="E27" s="55"/>
      <c r="F27" s="55"/>
      <c r="G27" s="55"/>
      <c r="H27" s="55"/>
      <c r="I27" s="92"/>
      <c r="J27" s="68" t="str">
        <f>IF(OR(SUM(FinTab!E19:E26)=0,SUM(FinTab!F19:F26)=0,SUM(FinTab!G19:G26)=0,SUM(FinTab!H19:H26)=0,SUM(FinTab!I19:I26)=0,SUM(FinTab!J19:J26)=0,SUM(FinTab!K19:K26)=0,FinTab!E32=0,FinTab!F32=0,FinTab!G32=0,FinTab!H32=0,FinTab!I32=0,FinTab!J32=0,FinTab!K32=0,),"Validation failed", "Validation passed")</f>
        <v>Validation failed</v>
      </c>
      <c r="K27" s="55"/>
      <c r="L27" s="55"/>
      <c r="M27" s="55"/>
      <c r="N27" s="55"/>
      <c r="O27" s="55"/>
      <c r="P27" s="55"/>
      <c r="Q27" s="55"/>
      <c r="R27" s="193"/>
      <c r="S27" s="193"/>
      <c r="T27" s="193">
        <v>4</v>
      </c>
      <c r="U27" s="193">
        <f>IF(A27="Validation failed",1,IF(A27="Validation warning","a",0))</f>
        <v>1</v>
      </c>
      <c r="V27" s="193">
        <f>IF(U27="a",1,0)</f>
        <v>0</v>
      </c>
      <c r="W27" s="193"/>
      <c r="X27" s="193"/>
      <c r="Y27" s="193"/>
      <c r="Z27" s="193"/>
      <c r="AA27" s="196">
        <f t="shared" si="0"/>
        <v>13</v>
      </c>
      <c r="AB27" s="193"/>
      <c r="AC27" s="193"/>
      <c r="AD27" s="193"/>
      <c r="AE27" s="193"/>
      <c r="AF27" s="193"/>
      <c r="AG27" s="193"/>
    </row>
    <row r="28" spans="1:33" x14ac:dyDescent="0.35">
      <c r="A28" s="54"/>
      <c r="B28" s="55"/>
      <c r="C28" s="56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193"/>
      <c r="S28" s="193"/>
      <c r="T28" s="193" t="str">
        <f>IF(LEFT(A28)="v",COUNT(T$15:T27)+1,"")</f>
        <v/>
      </c>
      <c r="U28" s="193"/>
      <c r="V28" s="193"/>
      <c r="W28" s="193"/>
      <c r="X28" s="193"/>
      <c r="Y28" s="193"/>
      <c r="Z28" s="193"/>
      <c r="AA28" s="196">
        <f t="shared" si="0"/>
        <v>14</v>
      </c>
      <c r="AB28" s="193"/>
      <c r="AC28" s="193"/>
      <c r="AD28" s="193"/>
      <c r="AE28" s="193"/>
      <c r="AF28" s="193"/>
      <c r="AG28" s="193"/>
    </row>
    <row r="29" spans="1:33" x14ac:dyDescent="0.35">
      <c r="A29" s="54" t="s">
        <v>194</v>
      </c>
      <c r="B29" s="55"/>
      <c r="C29" s="56"/>
      <c r="D29" s="55"/>
      <c r="E29" s="55"/>
      <c r="F29" s="55"/>
      <c r="G29" s="55"/>
      <c r="H29" s="55"/>
      <c r="I29" s="55"/>
      <c r="J29" s="92" t="str">
        <f>IF(OR(FinTab!E37=0,FinTab!F37=0,FinTab!G37=0,FinTab!H37=0,FinTab!I37=0,FinTab!J37=0,FinTab!K37=0,FinTab!K37=0,FinTab!L37=0),"Validation failed", "Validation passed")</f>
        <v>Validation failed</v>
      </c>
      <c r="K29" s="55"/>
      <c r="L29" s="55"/>
      <c r="M29" s="55"/>
      <c r="N29" s="55"/>
      <c r="O29" s="55"/>
      <c r="P29" s="55"/>
      <c r="Q29" s="55"/>
      <c r="R29" s="193"/>
      <c r="S29" s="193"/>
      <c r="T29" s="193" t="str">
        <f>IF(LEFT(A29)="v",COUNT(T$15:T28)+1,"")</f>
        <v/>
      </c>
      <c r="U29" s="193"/>
      <c r="V29" s="193"/>
      <c r="W29" s="193"/>
      <c r="X29" s="193"/>
      <c r="Y29" s="193"/>
      <c r="Z29" s="193"/>
      <c r="AA29" s="196">
        <f t="shared" si="0"/>
        <v>15</v>
      </c>
      <c r="AB29" s="193"/>
      <c r="AC29" s="193"/>
      <c r="AD29" s="193"/>
      <c r="AE29" s="193"/>
      <c r="AF29" s="193"/>
      <c r="AG29" s="193"/>
    </row>
    <row r="30" spans="1:33" x14ac:dyDescent="0.35">
      <c r="A30" s="68" t="str">
        <f>IF(FinTab!$O$12&gt;0,Validation!J29,Validation!J30)</f>
        <v>Validation failed</v>
      </c>
      <c r="B30" s="69"/>
      <c r="C30" s="56"/>
      <c r="D30" s="55"/>
      <c r="E30" s="55"/>
      <c r="F30" s="55"/>
      <c r="G30" s="55"/>
      <c r="H30" s="55"/>
      <c r="I30" s="55"/>
      <c r="J30" s="92" t="str">
        <f>IF(OR(FinTab!E37=0,FinTab!F37=0,FinTab!G37=0,FinTab!H37=0,FinTab!I37=0,FinTab!J37=0,FinTab!K37=0,FinTab!K37=0),"Validation failed", "Validation passed")</f>
        <v>Validation failed</v>
      </c>
      <c r="K30" s="55"/>
      <c r="L30" s="55"/>
      <c r="M30" s="55"/>
      <c r="N30" s="55"/>
      <c r="O30" s="55"/>
      <c r="P30" s="55"/>
      <c r="Q30" s="55"/>
      <c r="R30" s="193"/>
      <c r="S30" s="193"/>
      <c r="T30" s="193">
        <v>5</v>
      </c>
      <c r="U30" s="193">
        <f>IF(A30="Validation failed",1,IF(A30="Validation warning","a",0))</f>
        <v>1</v>
      </c>
      <c r="V30" s="193">
        <f>IF(U30="a",1,0)</f>
        <v>0</v>
      </c>
      <c r="W30" s="193"/>
      <c r="X30" s="193"/>
      <c r="Y30" s="193"/>
      <c r="Z30" s="193"/>
      <c r="AA30" s="196" t="str">
        <f t="shared" si="0"/>
        <v/>
      </c>
      <c r="AB30" s="193"/>
      <c r="AC30" s="193"/>
      <c r="AD30" s="193"/>
      <c r="AE30" s="193"/>
      <c r="AF30" s="193"/>
      <c r="AG30" s="193"/>
    </row>
    <row r="31" spans="1:33" x14ac:dyDescent="0.35">
      <c r="A31" s="169"/>
      <c r="B31" s="59"/>
      <c r="C31" s="74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193"/>
      <c r="S31" s="193"/>
      <c r="T31" s="193" t="str">
        <f>IF(LEFT(A31)="v",COUNT(T$15:T30)+1,"")</f>
        <v/>
      </c>
      <c r="U31" s="193"/>
      <c r="V31" s="193"/>
      <c r="W31" s="193"/>
      <c r="X31" s="193"/>
      <c r="Y31" s="193"/>
      <c r="Z31" s="193"/>
      <c r="AA31" s="196" t="str">
        <f t="shared" si="0"/>
        <v/>
      </c>
      <c r="AB31" s="193"/>
      <c r="AC31" s="193"/>
      <c r="AD31" s="193"/>
      <c r="AE31" s="193"/>
      <c r="AF31" s="193"/>
      <c r="AG31" s="193"/>
    </row>
    <row r="32" spans="1:33" x14ac:dyDescent="0.3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193"/>
      <c r="S32" s="193"/>
      <c r="T32" s="193" t="str">
        <f>IF(LEFT(A32)="v",COUNT(T$15:T31)+1,"")</f>
        <v/>
      </c>
      <c r="U32" s="193"/>
      <c r="V32" s="193"/>
      <c r="W32" s="193"/>
      <c r="X32" s="193"/>
      <c r="Y32" s="193"/>
      <c r="Z32" s="193"/>
      <c r="AA32" s="196" t="str">
        <f t="shared" si="0"/>
        <v/>
      </c>
      <c r="AB32" s="193"/>
      <c r="AC32" s="193"/>
      <c r="AD32" s="193"/>
      <c r="AE32" s="193"/>
      <c r="AF32" s="193"/>
      <c r="AG32" s="193"/>
    </row>
    <row r="33" spans="1:33" x14ac:dyDescent="0.35">
      <c r="A33" s="66" t="s">
        <v>11</v>
      </c>
      <c r="B33" s="53"/>
      <c r="C33" s="67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193"/>
      <c r="S33" s="193"/>
      <c r="T33" s="193" t="str">
        <f>IF(LEFT(A33)="v",COUNT(T$15:T32)+1,"")</f>
        <v/>
      </c>
      <c r="U33" s="193"/>
      <c r="V33" s="193"/>
      <c r="W33" s="193"/>
      <c r="X33" s="193"/>
      <c r="Y33" s="193"/>
      <c r="Z33" s="193"/>
      <c r="AA33" s="196" t="str">
        <f t="shared" si="0"/>
        <v/>
      </c>
      <c r="AB33" s="193"/>
      <c r="AC33" s="193"/>
      <c r="AD33" s="193"/>
      <c r="AE33" s="193"/>
      <c r="AF33" s="193"/>
      <c r="AG33" s="193"/>
    </row>
    <row r="34" spans="1:33" x14ac:dyDescent="0.35">
      <c r="A34" s="54"/>
      <c r="B34" s="55"/>
      <c r="C34" s="56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193"/>
      <c r="S34" s="193"/>
      <c r="T34" s="193" t="str">
        <f>IF(LEFT(A34)="v",COUNT(T$15:T33)+1,"")</f>
        <v/>
      </c>
      <c r="U34" s="193"/>
      <c r="V34" s="193"/>
      <c r="W34" s="193"/>
      <c r="X34" s="193"/>
      <c r="Y34" s="193"/>
      <c r="Z34" s="193"/>
      <c r="AA34" s="196" t="str">
        <f t="shared" si="0"/>
        <v/>
      </c>
      <c r="AB34" s="193"/>
      <c r="AC34" s="193"/>
      <c r="AD34" s="193"/>
      <c r="AE34" s="193"/>
      <c r="AF34" s="193"/>
      <c r="AG34" s="193"/>
    </row>
    <row r="35" spans="1:33" x14ac:dyDescent="0.35">
      <c r="A35" s="54" t="s">
        <v>222</v>
      </c>
      <c r="B35" s="55"/>
      <c r="C35" s="56"/>
      <c r="D35" s="55"/>
      <c r="E35" s="55"/>
      <c r="F35" s="55"/>
      <c r="G35" s="55"/>
      <c r="H35" s="55"/>
      <c r="I35" s="55"/>
      <c r="J35" s="92" t="str">
        <f>IF(OR(SUM(COUNTIF(FinTab!E46:E75,0),COUNTIF(FinTab!E46:E75,""))=30,SUM(COUNTIF(FinTab!F46:F75,0),COUNTIF(FinTab!F46:F75,""))=30,SUM(COUNTIF(FinTab!G46:G75,0),COUNTIF(FinTab!G46:G75,""))=30,SUM(COUNTIF(FinTab!H46:H75,0),COUNTIF(FinTab!H46:H75,""))=30,SUM(COUNTIF(FinTab!I46:I75,0),COUNTIF(FinTab!I46:I75,""))=30,SUM(COUNTIF(FinTab!J46:J75,0),COUNTIF(FinTab!J46:J75,""))=30,SUM(COUNTIF(FinTab!K46:K75,0),COUNTIF(FinTab!K46:K75,""))=30,SUM(COUNTIF(FinTab!L46:L75,0),COUNTIF(FinTab!L46:L75,""))=30),"Validation failed", "Validation passed")</f>
        <v>Validation failed</v>
      </c>
      <c r="K35" s="55"/>
      <c r="L35" s="55"/>
      <c r="M35" s="55"/>
      <c r="N35" s="55"/>
      <c r="O35" s="55"/>
      <c r="P35" s="55"/>
      <c r="Q35" s="55"/>
      <c r="R35" s="193"/>
      <c r="S35" s="193"/>
      <c r="T35" s="193" t="str">
        <f>IF(LEFT(A35)="v",COUNT(T$15:T34)+1,"")</f>
        <v/>
      </c>
      <c r="U35" s="193"/>
      <c r="V35" s="193"/>
      <c r="W35" s="193"/>
      <c r="X35" s="193"/>
      <c r="Y35" s="193"/>
      <c r="Z35" s="193"/>
      <c r="AA35" s="196" t="str">
        <f t="shared" si="0"/>
        <v/>
      </c>
      <c r="AB35" s="193"/>
      <c r="AC35" s="193"/>
      <c r="AD35" s="193"/>
      <c r="AE35" s="193"/>
      <c r="AF35" s="193"/>
      <c r="AG35" s="193"/>
    </row>
    <row r="36" spans="1:33" x14ac:dyDescent="0.35">
      <c r="A36" s="68" t="str">
        <f>IF(FinTab!$O$12&gt;0,Validation!J35,Validation!J36)</f>
        <v>Validation failed</v>
      </c>
      <c r="B36" s="69"/>
      <c r="C36" s="56"/>
      <c r="D36" s="55"/>
      <c r="E36" s="55"/>
      <c r="F36" s="55"/>
      <c r="G36" s="55"/>
      <c r="H36" s="55"/>
      <c r="I36" s="55"/>
      <c r="J36" s="92" t="str">
        <f>IF(OR(SUM(COUNTIF(FinTab!E46:E75,0),COUNTIF(FinTab!E46:E75,""))=30,SUM(COUNTIF(FinTab!F46:F75,0),COUNTIF(FinTab!F46:F75,""))=30,SUM(COUNTIF(FinTab!G46:G75,0),COUNTIF(FinTab!G46:G75,""))=30,SUM(COUNTIF(FinTab!H46:H75,0),COUNTIF(FinTab!H46:H75,""))=30,SUM(COUNTIF(FinTab!I46:I75,0),COUNTIF(FinTab!I46:I75,""))=30,SUM(COUNTIF(FinTab!J46:J75,0),COUNTIF(FinTab!J46:J75,""))=30,SUM(COUNTIF(FinTab!K46:K75,0),COUNTIF(FinTab!K46:K75,""))=30),"Validation failed", "Validation passed")</f>
        <v>Validation failed</v>
      </c>
      <c r="K36" s="55"/>
      <c r="L36" s="55"/>
      <c r="M36" s="55"/>
      <c r="N36" s="55"/>
      <c r="O36" s="55"/>
      <c r="P36" s="55"/>
      <c r="Q36" s="55"/>
      <c r="R36" s="193"/>
      <c r="S36" s="193"/>
      <c r="T36" s="193">
        <v>6</v>
      </c>
      <c r="U36" s="193">
        <f>IF(A36="Validation failed",1,IF(A36="Validation warning","a",0))</f>
        <v>1</v>
      </c>
      <c r="V36" s="193">
        <f>IF(U36="a",1,0)</f>
        <v>0</v>
      </c>
      <c r="W36" s="193"/>
      <c r="X36" s="193"/>
      <c r="Y36" s="193"/>
      <c r="Z36" s="193"/>
      <c r="AA36" s="196" t="str">
        <f t="shared" si="0"/>
        <v/>
      </c>
      <c r="AB36" s="193"/>
      <c r="AC36" s="193"/>
      <c r="AD36" s="193"/>
      <c r="AE36" s="193"/>
      <c r="AF36" s="193"/>
      <c r="AG36" s="193"/>
    </row>
    <row r="37" spans="1:33" x14ac:dyDescent="0.35">
      <c r="A37" s="70"/>
      <c r="B37" s="52"/>
      <c r="C37" s="56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193"/>
      <c r="S37" s="193"/>
      <c r="T37" s="193" t="str">
        <f>IF(LEFT(A37)="v",COUNT(T$15:T36)+1,"")</f>
        <v/>
      </c>
      <c r="U37" s="193"/>
      <c r="V37" s="193"/>
      <c r="W37" s="193"/>
      <c r="X37" s="193"/>
      <c r="Y37" s="193"/>
      <c r="Z37" s="193"/>
      <c r="AA37" s="196" t="str">
        <f t="shared" si="0"/>
        <v/>
      </c>
      <c r="AB37" s="193"/>
      <c r="AC37" s="193"/>
      <c r="AD37" s="193"/>
      <c r="AE37" s="193"/>
      <c r="AF37" s="193"/>
      <c r="AG37" s="193"/>
    </row>
    <row r="38" spans="1:33" x14ac:dyDescent="0.35">
      <c r="A38" s="75" t="s">
        <v>223</v>
      </c>
      <c r="B38" s="52"/>
      <c r="C38" s="56"/>
      <c r="D38" s="55"/>
      <c r="E38" s="55"/>
      <c r="F38" s="55"/>
      <c r="G38" s="55"/>
      <c r="H38" s="55"/>
      <c r="I38" s="55"/>
      <c r="J38" s="92" t="str">
        <f>IF(OR(FinTab!E75&gt;0,FinTab!F75&gt;0,FinTab!G75&gt;0,FinTab!H75&gt;0,FinTab!I75&gt;0,FinTab!J75&gt;0,FinTab!K75&gt;0,FinTab!L75&gt;0),"Validation failed", "Validation passed")</f>
        <v>Validation passed</v>
      </c>
      <c r="K38" s="55"/>
      <c r="L38" s="55"/>
      <c r="M38" s="55"/>
      <c r="N38" s="55"/>
      <c r="O38" s="55"/>
      <c r="P38" s="55"/>
      <c r="Q38" s="55"/>
      <c r="R38" s="193"/>
      <c r="S38" s="193"/>
      <c r="T38" s="193" t="str">
        <f>IF(LEFT(A38)="v",COUNT(T$15:T37)+1,"")</f>
        <v/>
      </c>
      <c r="U38" s="193"/>
      <c r="V38" s="193"/>
      <c r="W38" s="193"/>
      <c r="X38" s="193"/>
      <c r="Y38" s="193"/>
      <c r="Z38" s="193"/>
      <c r="AA38" s="196" t="str">
        <f t="shared" si="0"/>
        <v/>
      </c>
      <c r="AB38" s="193"/>
      <c r="AC38" s="193"/>
      <c r="AD38" s="193"/>
      <c r="AE38" s="193"/>
      <c r="AF38" s="193"/>
      <c r="AG38" s="193"/>
    </row>
    <row r="39" spans="1:33" x14ac:dyDescent="0.35">
      <c r="A39" s="68" t="str">
        <f>IF(FinTab!$O$12&gt;0,Validation!J38,Validation!J39)</f>
        <v>Validation passed</v>
      </c>
      <c r="B39" s="69"/>
      <c r="C39" s="56"/>
      <c r="D39" s="55"/>
      <c r="E39" s="55"/>
      <c r="F39" s="55"/>
      <c r="G39" s="55"/>
      <c r="H39" s="55"/>
      <c r="I39" s="55"/>
      <c r="J39" s="92" t="str">
        <f>IF(OR(FinTab!E75&gt;0,FinTab!F75&gt;0,FinTab!G75&gt;0,FinTab!H75&gt;0,FinTab!I75&gt;0,FinTab!J75&gt;0,FinTab!K75&gt;0),"Validation failed", "Validation passed")</f>
        <v>Validation passed</v>
      </c>
      <c r="K39" s="55"/>
      <c r="L39" s="55"/>
      <c r="M39" s="55"/>
      <c r="N39" s="55"/>
      <c r="O39" s="55"/>
      <c r="P39" s="55"/>
      <c r="Q39" s="55"/>
      <c r="R39" s="193"/>
      <c r="S39" s="193"/>
      <c r="T39" s="51">
        <v>7</v>
      </c>
      <c r="U39" s="193">
        <f>IF(A39="Validation failed",1,IF(A39="Validation warning","a",0))</f>
        <v>0</v>
      </c>
      <c r="V39" s="193">
        <f>IF(U39="a",1,0)</f>
        <v>0</v>
      </c>
      <c r="W39" s="193"/>
      <c r="X39" s="193"/>
      <c r="Y39" s="193"/>
      <c r="Z39" s="193"/>
      <c r="AA39" s="196" t="str">
        <f t="shared" si="0"/>
        <v/>
      </c>
      <c r="AB39" s="193"/>
      <c r="AC39" s="193"/>
      <c r="AD39" s="193"/>
      <c r="AE39" s="193"/>
      <c r="AF39" s="193"/>
      <c r="AG39" s="193"/>
    </row>
    <row r="40" spans="1:33" x14ac:dyDescent="0.35">
      <c r="A40" s="68"/>
      <c r="B40" s="69"/>
      <c r="C40" s="56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193"/>
      <c r="S40" s="193"/>
      <c r="T40" s="193" t="str">
        <f>IF(LEFT(A40)="v",COUNT(T$15:T39)+1,"")</f>
        <v/>
      </c>
      <c r="U40" s="193"/>
      <c r="V40" s="193"/>
      <c r="W40" s="193"/>
      <c r="X40" s="193"/>
      <c r="Y40" s="193"/>
      <c r="Z40" s="193"/>
      <c r="AA40" s="196" t="str">
        <f t="shared" si="0"/>
        <v/>
      </c>
      <c r="AB40" s="193"/>
      <c r="AC40" s="193"/>
      <c r="AD40" s="193"/>
      <c r="AE40" s="193"/>
      <c r="AF40" s="193"/>
      <c r="AG40" s="193"/>
    </row>
    <row r="41" spans="1:33" ht="30.75" customHeight="1" x14ac:dyDescent="0.35">
      <c r="A41" s="230" t="s">
        <v>224</v>
      </c>
      <c r="B41" s="231"/>
      <c r="C41" s="232"/>
      <c r="D41" s="55"/>
      <c r="E41" s="55"/>
      <c r="F41" s="55"/>
      <c r="G41" s="55"/>
      <c r="H41" s="55"/>
      <c r="I41" s="55"/>
      <c r="J41" s="92" t="str">
        <f>IF( OR(  AND(SUM(FinTab!E28:E31)&gt;0,FinTab!E49&lt;=0),  AND(SUM(FinTab!F28:F31)&gt;0,FinTab!F49&lt;=0),  AND(SUM(FinTab!G28:G31)&gt;0,FinTab!G49&lt;=0),  AND(SUM(FinTab!H28:H31)&gt;0,FinTab!H49&lt;=0),  AND(SUM(FinTab!I28:I31)&gt;0,FinTab!I49&lt;=0),  AND(SUM(FinTab!J28:J31)&gt;0,FinTab!J49&lt;=0),  AND(SUM(FinTab!K28:K31)&gt;0,FinTab!K49&lt;=0),  AND(SUM(FinTab!L28:L31)&gt;0,FinTab!L49&lt;=0),  AND(SUM(FinTab!E28:E31)=0,FinTab!E49&lt;&gt;0),  AND(SUM(FinTab!F28:F31)=0,FinTab!F49&lt;&gt;0),  AND(SUM(FinTab!G28:G31)=0,FinTab!G49&lt;&gt;0),  AND(SUM(FinTab!H28:H31)=0,FinTab!H49&lt;&gt;0),  AND(SUM(FinTab!I28:I31)=0,FinTab!I49&lt;&gt;0),  AND(SUM(FinTab!J28:J31)=0,FinTab!J49&lt;&gt;0),  AND(SUM(FinTab!K28:K31)=0,FinTab!K49&lt;&gt;0),  AND(SUM(FinTab!L28:L31)=0,FinTab!L49&lt;&gt;0)),  "Validation failed","Validation passed")</f>
        <v>Validation passed</v>
      </c>
      <c r="K41" s="55"/>
      <c r="L41" s="55"/>
      <c r="M41" s="55"/>
      <c r="N41" s="55"/>
      <c r="O41" s="55"/>
      <c r="P41" s="55"/>
      <c r="Q41" s="55"/>
      <c r="R41" s="193"/>
      <c r="S41" s="193"/>
      <c r="T41" s="193" t="str">
        <f>IF(LEFT(A41)="v",COUNT(T$15:T40)+1,"")</f>
        <v/>
      </c>
      <c r="U41" s="193"/>
      <c r="V41" s="193"/>
      <c r="W41" s="193"/>
      <c r="X41" s="193"/>
      <c r="Y41" s="193"/>
      <c r="Z41" s="193"/>
      <c r="AA41" s="196" t="str">
        <f t="shared" si="0"/>
        <v/>
      </c>
      <c r="AB41" s="193"/>
      <c r="AC41" s="193"/>
      <c r="AD41" s="193"/>
      <c r="AE41" s="193"/>
      <c r="AF41" s="193"/>
      <c r="AG41" s="193"/>
    </row>
    <row r="42" spans="1:33" x14ac:dyDescent="0.35">
      <c r="A42" s="68" t="str">
        <f>IF(FinTab!$O$12&gt;0,Validation!J41,Validation!J42)</f>
        <v>Validation passed</v>
      </c>
      <c r="B42" s="69"/>
      <c r="C42" s="56"/>
      <c r="D42" s="55"/>
      <c r="E42" s="55"/>
      <c r="F42" s="55"/>
      <c r="G42" s="55"/>
      <c r="H42" s="55"/>
      <c r="I42" s="55"/>
      <c r="J42" s="92" t="str">
        <f>IF( OR(  AND(SUM(FinTab!E28:E31)&gt;0,FinTab!E49&lt;=0),  AND(SUM(FinTab!F28:F31)&gt;0,FinTab!F49&lt;=0),  AND(SUM(FinTab!G28:G31)&gt;0,FinTab!G49&lt;=0),  AND(SUM(FinTab!H28:H31)&gt;0,FinTab!H49&lt;=0),  AND(SUM(FinTab!I28:I31)&gt;0,FinTab!I49&lt;=0),  AND(SUM(FinTab!J28:J31)&gt;0,FinTab!J49&lt;=0),  AND(SUM(FinTab!K28:K31)&gt;0,FinTab!K49&lt;=0),  AND(SUM(FinTab!E28:E31)=0,FinTab!E49&lt;&gt;0),  AND(SUM(FinTab!F28:F31)=0,FinTab!F49&lt;&gt;0),  AND(SUM(FinTab!G28:G31)=0,FinTab!G49&lt;&gt;0),  AND(SUM(FinTab!H28:H31)=0,FinTab!H49&lt;&gt;0),  AND(SUM(FinTab!I28:I31)=0,FinTab!I49&lt;&gt;0),  AND(SUM(FinTab!J28:J31)=0,FinTab!J49&lt;&gt;0),  AND(SUM(FinTab!K28:K31)=0,FinTab!K49&lt;&gt;0)),  "Validation failed","Validation passed")</f>
        <v>Validation passed</v>
      </c>
      <c r="K42" s="55"/>
      <c r="L42" s="55"/>
      <c r="M42" s="55"/>
      <c r="N42" s="55"/>
      <c r="O42" s="55"/>
      <c r="P42" s="55"/>
      <c r="Q42" s="55"/>
      <c r="R42" s="193"/>
      <c r="S42" s="193"/>
      <c r="T42" s="193">
        <v>8</v>
      </c>
      <c r="U42" s="193">
        <f>IF(A42="Validation failed",1,IF(A42="Validation warning","a",0))</f>
        <v>0</v>
      </c>
      <c r="V42" s="193">
        <f>IF(U42="a",1,0)</f>
        <v>0</v>
      </c>
      <c r="W42" s="193"/>
      <c r="X42" s="193"/>
      <c r="Y42" s="193"/>
      <c r="Z42" s="193"/>
      <c r="AA42" s="196" t="str">
        <f t="shared" si="0"/>
        <v/>
      </c>
      <c r="AB42" s="193"/>
      <c r="AC42" s="193"/>
      <c r="AD42" s="193"/>
      <c r="AE42" s="193"/>
      <c r="AF42" s="193"/>
      <c r="AG42" s="193"/>
    </row>
    <row r="43" spans="1:33" x14ac:dyDescent="0.35">
      <c r="A43" s="72"/>
      <c r="B43" s="73"/>
      <c r="C43" s="7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193"/>
      <c r="S43" s="193"/>
      <c r="T43" s="193" t="str">
        <f>IF(LEFT(A43)="v",COUNT(T$15:T42)+1,"")</f>
        <v/>
      </c>
      <c r="U43" s="193"/>
      <c r="V43" s="193"/>
      <c r="W43" s="193"/>
      <c r="X43" s="193"/>
      <c r="Y43" s="193"/>
      <c r="Z43" s="193"/>
      <c r="AA43" s="196" t="str">
        <f t="shared" si="0"/>
        <v/>
      </c>
      <c r="AB43" s="193"/>
      <c r="AC43" s="193"/>
      <c r="AD43" s="193"/>
      <c r="AE43" s="193"/>
      <c r="AF43" s="193"/>
      <c r="AG43" s="193"/>
    </row>
    <row r="44" spans="1:33" x14ac:dyDescent="0.3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193"/>
      <c r="S44" s="193"/>
      <c r="T44" s="193" t="str">
        <f>IF(LEFT(A44)="v",COUNT(T$15:T43)+1,"")</f>
        <v/>
      </c>
      <c r="U44" s="193"/>
      <c r="V44" s="193"/>
      <c r="W44" s="193"/>
      <c r="X44" s="193"/>
      <c r="Y44" s="193"/>
      <c r="Z44" s="193"/>
      <c r="AA44" s="196" t="str">
        <f t="shared" si="0"/>
        <v/>
      </c>
      <c r="AB44" s="193"/>
      <c r="AC44" s="193"/>
      <c r="AD44" s="193"/>
      <c r="AE44" s="193"/>
      <c r="AF44" s="193"/>
      <c r="AG44" s="193"/>
    </row>
    <row r="45" spans="1:33" x14ac:dyDescent="0.35">
      <c r="A45" s="66" t="s">
        <v>72</v>
      </c>
      <c r="B45" s="53"/>
      <c r="C45" s="67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193"/>
      <c r="S45" s="193"/>
      <c r="T45" s="193" t="str">
        <f>IF(LEFT(A45)="v",COUNT(T$15:T44)+1,"")</f>
        <v/>
      </c>
      <c r="U45" s="193"/>
      <c r="V45" s="193"/>
      <c r="W45" s="193"/>
      <c r="X45" s="193"/>
      <c r="Y45" s="193"/>
      <c r="Z45" s="193"/>
      <c r="AA45" s="196" t="str">
        <f t="shared" si="0"/>
        <v/>
      </c>
      <c r="AB45" s="193"/>
      <c r="AC45" s="193"/>
      <c r="AD45" s="193"/>
      <c r="AE45" s="193"/>
      <c r="AF45" s="193"/>
      <c r="AG45" s="193"/>
    </row>
    <row r="46" spans="1:33" x14ac:dyDescent="0.35">
      <c r="A46" s="54"/>
      <c r="B46" s="55"/>
      <c r="C46" s="56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193"/>
      <c r="S46" s="193"/>
      <c r="T46" s="193" t="str">
        <f>IF(LEFT(A46)="v",COUNT(T$15:T45)+1,"")</f>
        <v/>
      </c>
      <c r="U46" s="193"/>
      <c r="V46" s="193"/>
      <c r="W46" s="193"/>
      <c r="X46" s="193"/>
      <c r="Y46" s="193"/>
      <c r="Z46" s="193"/>
      <c r="AA46" s="196" t="str">
        <f t="shared" si="0"/>
        <v/>
      </c>
      <c r="AB46" s="193"/>
      <c r="AC46" s="193"/>
      <c r="AD46" s="193"/>
      <c r="AE46" s="193"/>
      <c r="AF46" s="193"/>
      <c r="AG46" s="193"/>
    </row>
    <row r="47" spans="1:33" x14ac:dyDescent="0.35">
      <c r="A47" s="54" t="s">
        <v>225</v>
      </c>
      <c r="B47" s="55"/>
      <c r="C47" s="56"/>
      <c r="D47" s="55"/>
      <c r="E47" s="55"/>
      <c r="F47" s="55"/>
      <c r="G47" s="55"/>
      <c r="H47" s="55"/>
      <c r="I47" s="55"/>
      <c r="J47" s="92" t="str">
        <f>IF(OR(SUM(COUNTIF(FinTab!E84:E131,0),COUNTIF(FinTab!E84:E131,""))=48,SUM(COUNTIF(FinTab!F84:F131,0),COUNTIF(FinTab!F84:F131,""))=48,SUM(COUNTIF(FinTab!G84:G131,0),COUNTIF(FinTab!G84:G131,""))=48,SUM(COUNTIF(FinTab!H84:H131,0),COUNTIF(FinTab!H84:H131,""))=48,SUM(COUNTIF(FinTab!I84:I131,0),COUNTIF(FinTab!I84:I131,""))=48,SUM(COUNTIF(FinTab!J84:J131,0),COUNTIF(FinTab!J84:J131,""))=48,SUM(COUNTIF(FinTab!K84:K131,0),COUNTIF(FinTab!K84:K131,""))=48,SUM(COUNTIF(FinTab!L84:L131,0),COUNTIF(FinTab!L84:L131,""))=48),"Validation failed", "Validation passed")</f>
        <v>Validation failed</v>
      </c>
      <c r="K47" s="55"/>
      <c r="L47" s="55"/>
      <c r="M47" s="55"/>
      <c r="N47" s="55"/>
      <c r="O47" s="55"/>
      <c r="P47" s="55"/>
      <c r="Q47" s="55"/>
      <c r="R47" s="193"/>
      <c r="S47" s="193"/>
      <c r="T47" s="193" t="str">
        <f>IF(LEFT(A47)="v",COUNT(T$15:T46)+1,"")</f>
        <v/>
      </c>
      <c r="U47" s="193"/>
      <c r="V47" s="193"/>
      <c r="W47" s="193"/>
      <c r="X47" s="193"/>
      <c r="Y47" s="193"/>
      <c r="Z47" s="193"/>
      <c r="AA47" s="196" t="str">
        <f t="shared" ref="AA47:AA70" si="1">IFERROR(INDEX($T$15:$T$70,MATCH(ROW()-ROW($T$14),$T$15:$T$70,0)),"")</f>
        <v/>
      </c>
      <c r="AB47" s="193"/>
      <c r="AC47" s="193"/>
      <c r="AD47" s="193"/>
      <c r="AE47" s="193"/>
      <c r="AF47" s="193"/>
      <c r="AG47" s="193"/>
    </row>
    <row r="48" spans="1:33" x14ac:dyDescent="0.35">
      <c r="A48" s="68" t="str">
        <f>IF(FinTab!$O$12&gt;0,Validation!J47,Validation!J48)</f>
        <v>Validation failed</v>
      </c>
      <c r="B48" s="69"/>
      <c r="C48" s="56"/>
      <c r="D48" s="55"/>
      <c r="E48" s="55"/>
      <c r="F48" s="55"/>
      <c r="G48" s="55"/>
      <c r="H48" s="55"/>
      <c r="I48" s="55"/>
      <c r="J48" s="92" t="str">
        <f>IF(OR(SUM(COUNTIF(FinTab!E84:E131,0),COUNTIF(FinTab!E84:E131,""))=48,SUM(COUNTIF(FinTab!F84:F131,0),COUNTIF(FinTab!F84:F131,""))=48,SUM(COUNTIF(FinTab!G84:G131,0),COUNTIF(FinTab!G84:G131,""))=48,SUM(COUNTIF(FinTab!H84:H131,0),COUNTIF(FinTab!H84:H131,""))=48,SUM(COUNTIF(FinTab!I84:I131,0),COUNTIF(FinTab!I84:I131,""))=48,SUM(COUNTIF(FinTab!J84:J131,0),COUNTIF(FinTab!J84:J131,""))=48,SUM(COUNTIF(FinTab!K84:K131,0),COUNTIF(FinTab!K84:K131,""))=48),"Validation failed", "Validation passed")</f>
        <v>Validation failed</v>
      </c>
      <c r="K48" s="55"/>
      <c r="L48" s="55"/>
      <c r="M48" s="55"/>
      <c r="N48" s="55"/>
      <c r="O48" s="55"/>
      <c r="P48" s="55"/>
      <c r="Q48" s="55"/>
      <c r="R48" s="193"/>
      <c r="S48" s="193"/>
      <c r="T48" s="193">
        <v>9</v>
      </c>
      <c r="U48" s="193">
        <f>IF(A48="Validation failed",1,IF(A48="Validation warning","a",0))</f>
        <v>1</v>
      </c>
      <c r="V48" s="193">
        <f>IF(U48="a",1,0)</f>
        <v>0</v>
      </c>
      <c r="W48" s="193"/>
      <c r="X48" s="193"/>
      <c r="Y48" s="193"/>
      <c r="Z48" s="193"/>
      <c r="AA48" s="196" t="str">
        <f t="shared" si="1"/>
        <v/>
      </c>
      <c r="AB48" s="193"/>
      <c r="AC48" s="193"/>
      <c r="AD48" s="193"/>
      <c r="AE48" s="193"/>
      <c r="AF48" s="193"/>
      <c r="AG48" s="193"/>
    </row>
    <row r="49" spans="1:33" x14ac:dyDescent="0.35">
      <c r="A49" s="54"/>
      <c r="B49" s="55"/>
      <c r="C49" s="56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193"/>
      <c r="S49" s="193"/>
      <c r="T49" s="193" t="str">
        <f>IF(LEFT(A49)="v",COUNT(T$15:T48)+1,"")</f>
        <v/>
      </c>
      <c r="U49" s="193"/>
      <c r="V49" s="193"/>
      <c r="W49" s="193"/>
      <c r="X49" s="193"/>
      <c r="Y49" s="193"/>
      <c r="Z49" s="193"/>
      <c r="AA49" s="196" t="str">
        <f t="shared" si="1"/>
        <v/>
      </c>
      <c r="AB49" s="193"/>
      <c r="AC49" s="193"/>
      <c r="AD49" s="193"/>
      <c r="AE49" s="193"/>
      <c r="AF49" s="193"/>
      <c r="AG49" s="193"/>
    </row>
    <row r="50" spans="1:33" x14ac:dyDescent="0.35">
      <c r="A50" s="218" t="s">
        <v>226</v>
      </c>
      <c r="B50" s="219"/>
      <c r="C50" s="229"/>
      <c r="D50" s="55"/>
      <c r="E50" s="55"/>
      <c r="F50" s="55"/>
      <c r="G50" s="55"/>
      <c r="H50" s="55"/>
      <c r="I50" s="55"/>
      <c r="J50" s="92" t="str">
        <f>IF(OR(FinTab!E84&gt;FinTab!E85,FinTab!F84&gt;FinTab!F85,FinTab!G84&gt;FinTab!G85,FinTab!H84&gt;FinTab!H85,FinTab!I84&gt;FinTab!I85,FinTab!J84&gt;FinTab!J85,FinTab!K84&gt;FinTab!K85,FinTab!L84&gt;FinTab!L85),"Validation warning", "Validation passed")</f>
        <v>Validation passed</v>
      </c>
      <c r="K50" s="55"/>
      <c r="L50" s="55"/>
      <c r="M50" s="55"/>
      <c r="N50" s="55"/>
      <c r="O50" s="55"/>
      <c r="P50" s="55"/>
      <c r="Q50" s="55"/>
      <c r="R50" s="193"/>
      <c r="S50" s="193"/>
      <c r="T50" s="193" t="str">
        <f>IF(LEFT(A50)="v",COUNT(T$15:T49)+1,"")</f>
        <v/>
      </c>
      <c r="U50" s="193"/>
      <c r="V50" s="193"/>
      <c r="W50" s="193"/>
      <c r="X50" s="193"/>
      <c r="Y50" s="193"/>
      <c r="Z50" s="193"/>
      <c r="AA50" s="196" t="str">
        <f t="shared" si="1"/>
        <v/>
      </c>
      <c r="AB50" s="193"/>
      <c r="AC50" s="193"/>
      <c r="AD50" s="193"/>
      <c r="AE50" s="193"/>
      <c r="AF50" s="193"/>
      <c r="AG50" s="193"/>
    </row>
    <row r="51" spans="1:33" x14ac:dyDescent="0.35">
      <c r="A51" s="68" t="str">
        <f>IF(FinTab!$O$12&gt;0,Validation!J50,Validation!J51)</f>
        <v>Validation passed</v>
      </c>
      <c r="B51" s="69"/>
      <c r="C51" s="56"/>
      <c r="D51" s="55"/>
      <c r="E51" s="55"/>
      <c r="F51" s="55"/>
      <c r="G51" s="55"/>
      <c r="H51" s="55"/>
      <c r="I51" s="55"/>
      <c r="J51" s="92" t="str">
        <f>IF(OR(FinTab!E84&gt;FinTab!E85,FinTab!F84&gt;FinTab!F85,FinTab!G84&gt;FinTab!G85,FinTab!H84&gt;FinTab!H85,FinTab!I84&gt;FinTab!I85,FinTab!J84&gt;FinTab!J85,FinTab!K84&gt;FinTab!K85),"Validation warning", "Validation passed")</f>
        <v>Validation passed</v>
      </c>
      <c r="K51" s="55"/>
      <c r="L51" s="55"/>
      <c r="M51" s="55"/>
      <c r="N51" s="55"/>
      <c r="O51" s="55"/>
      <c r="P51" s="55"/>
      <c r="Q51" s="55"/>
      <c r="R51" s="193"/>
      <c r="S51" s="193"/>
      <c r="T51" s="193">
        <v>10</v>
      </c>
      <c r="U51" s="193">
        <f>IF(A51="Validation failed",1,IF(A51="Validation warning","a",0))</f>
        <v>0</v>
      </c>
      <c r="V51" s="193">
        <f>IF(U51="a",1,0)</f>
        <v>0</v>
      </c>
      <c r="W51" s="193"/>
      <c r="X51" s="193"/>
      <c r="Y51" s="193"/>
      <c r="Z51" s="193"/>
      <c r="AA51" s="196" t="str">
        <f t="shared" si="1"/>
        <v/>
      </c>
      <c r="AB51" s="193"/>
      <c r="AC51" s="193"/>
      <c r="AD51" s="193"/>
      <c r="AE51" s="193"/>
      <c r="AF51" s="193"/>
      <c r="AG51" s="193"/>
    </row>
    <row r="52" spans="1:33" x14ac:dyDescent="0.35">
      <c r="A52" s="54"/>
      <c r="B52" s="55"/>
      <c r="C52" s="56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193"/>
      <c r="S52" s="193"/>
      <c r="T52" s="193" t="str">
        <f>IF(LEFT(A52)="v",COUNT(T$15:T51)+1,"")</f>
        <v/>
      </c>
      <c r="U52" s="193"/>
      <c r="V52" s="193"/>
      <c r="W52" s="193"/>
      <c r="X52" s="193"/>
      <c r="Y52" s="193"/>
      <c r="Z52" s="193"/>
      <c r="AA52" s="196" t="str">
        <f t="shared" si="1"/>
        <v/>
      </c>
      <c r="AB52" s="193"/>
      <c r="AC52" s="193"/>
      <c r="AD52" s="193"/>
      <c r="AE52" s="193"/>
      <c r="AF52" s="193"/>
      <c r="AG52" s="193"/>
    </row>
    <row r="53" spans="1:33" x14ac:dyDescent="0.35">
      <c r="A53" s="76" t="s">
        <v>227</v>
      </c>
      <c r="B53" s="55"/>
      <c r="C53" s="56"/>
      <c r="D53" s="55"/>
      <c r="E53" s="55"/>
      <c r="F53" s="55"/>
      <c r="G53" s="55"/>
      <c r="H53" s="55"/>
      <c r="I53" s="55"/>
      <c r="J53" s="92" t="str">
        <f>IF(OR(ABS(FinTab!E118-FinTab!E131)&gt;3,ABS(FinTab!F118-FinTab!F131)&gt;3,ABS(FinTab!G118-FinTab!G131)&gt;3,ABS(FinTab!H118-FinTab!H131)&gt;3,ABS(FinTab!I118-FinTab!I131)&gt;3,ABS(FinTab!J118-FinTab!J131)&gt;3,ABS(FinTab!K118-FinTab!K131)&gt;3,ABS(FinTab!L118-FinTab!L131)&gt;3),"Validation warning", "Validation passed")</f>
        <v>Validation passed</v>
      </c>
      <c r="K53" s="55"/>
      <c r="L53" s="55"/>
      <c r="M53" s="55"/>
      <c r="N53" s="55"/>
      <c r="O53" s="55"/>
      <c r="P53" s="55"/>
      <c r="Q53" s="55"/>
      <c r="R53" s="193"/>
      <c r="S53" s="193"/>
      <c r="T53" s="193" t="str">
        <f>IF(LEFT(A53)="v",COUNT(T$15:T52)+1,"")</f>
        <v/>
      </c>
      <c r="U53" s="193"/>
      <c r="V53" s="193"/>
      <c r="W53" s="193"/>
      <c r="X53" s="193"/>
      <c r="Y53" s="193"/>
      <c r="Z53" s="193"/>
      <c r="AA53" s="196" t="str">
        <f t="shared" si="1"/>
        <v/>
      </c>
      <c r="AB53" s="193"/>
      <c r="AC53" s="193"/>
      <c r="AD53" s="193"/>
      <c r="AE53" s="193"/>
      <c r="AF53" s="193"/>
      <c r="AG53" s="193"/>
    </row>
    <row r="54" spans="1:33" x14ac:dyDescent="0.35">
      <c r="A54" s="68" t="str">
        <f>IF(FinTab!$O$12&gt;0,Validation!J53,Validation!J54)</f>
        <v>Validation passed</v>
      </c>
      <c r="B54" s="69"/>
      <c r="C54" s="56"/>
      <c r="D54" s="55"/>
      <c r="E54" s="55"/>
      <c r="F54" s="55"/>
      <c r="G54" s="55"/>
      <c r="H54" s="55"/>
      <c r="I54" s="55"/>
      <c r="J54" s="92" t="str">
        <f>IF(OR(ABS(FinTab!E118-FinTab!E131)&gt;3,ABS(FinTab!F118-FinTab!F131)&gt;3,ABS(FinTab!G118-FinTab!G131)&gt;3,ABS(FinTab!H118-FinTab!H131)&gt;3,ABS(FinTab!I118-FinTab!I131)&gt;3,ABS(FinTab!J118-FinTab!J131)&gt;3,ABS(FinTab!K118-FinTab!K131)&gt;3),"Validation warning", "Validation passed")</f>
        <v>Validation passed</v>
      </c>
      <c r="K54" s="55"/>
      <c r="L54" s="55"/>
      <c r="M54" s="55"/>
      <c r="N54" s="55"/>
      <c r="O54" s="55"/>
      <c r="P54" s="55"/>
      <c r="Q54" s="55"/>
      <c r="R54" s="193"/>
      <c r="S54" s="193"/>
      <c r="T54" s="193">
        <v>11</v>
      </c>
      <c r="U54" s="193">
        <f>IF(A54="Validation failed",1,IF(A54="Validation warning","a",0))</f>
        <v>0</v>
      </c>
      <c r="V54" s="193">
        <f>IF(U54="a",1,0)</f>
        <v>0</v>
      </c>
      <c r="W54" s="193"/>
      <c r="X54" s="193"/>
      <c r="Y54" s="193"/>
      <c r="Z54" s="193"/>
      <c r="AA54" s="196" t="str">
        <f t="shared" si="1"/>
        <v/>
      </c>
      <c r="AB54" s="193"/>
      <c r="AC54" s="193"/>
      <c r="AD54" s="193"/>
      <c r="AE54" s="193"/>
      <c r="AF54" s="193"/>
      <c r="AG54" s="193"/>
    </row>
    <row r="55" spans="1:33" ht="15" customHeight="1" x14ac:dyDescent="0.35">
      <c r="A55" s="54"/>
      <c r="B55" s="55"/>
      <c r="C55" s="56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193"/>
      <c r="S55" s="193"/>
      <c r="T55" s="193" t="str">
        <f>IF(LEFT(A55)="v",COUNT(T$15:T54)+1,"")</f>
        <v/>
      </c>
      <c r="U55" s="193"/>
      <c r="V55" s="193"/>
      <c r="W55" s="193"/>
      <c r="X55" s="193"/>
      <c r="Y55" s="193"/>
      <c r="Z55" s="193"/>
      <c r="AA55" s="196" t="str">
        <f t="shared" si="1"/>
        <v/>
      </c>
      <c r="AB55" s="193"/>
      <c r="AC55" s="193"/>
      <c r="AD55" s="193"/>
      <c r="AE55" s="193"/>
      <c r="AF55" s="193"/>
      <c r="AG55" s="193"/>
    </row>
    <row r="56" spans="1:33" ht="15" customHeight="1" x14ac:dyDescent="0.35">
      <c r="A56" s="54" t="s">
        <v>228</v>
      </c>
      <c r="B56" s="55"/>
      <c r="C56" s="56"/>
      <c r="D56" s="55"/>
      <c r="E56" s="55"/>
      <c r="F56" s="55"/>
      <c r="G56" s="55"/>
      <c r="H56" s="55"/>
      <c r="I56" s="55"/>
      <c r="J56" s="92" t="str">
        <f>IF(OR(ABS(FinTab!E89-FinTab!E123)&gt;3,ABS(FinTab!F89-FinTab!F123)&gt;3,ABS(FinTab!G89-FinTab!G123)&gt;3,ABS(FinTab!H89-FinTab!H123)&gt;3,ABS(FinTab!I89-FinTab!I123)&gt;3,ABS(FinTab!J89-FinTab!J123)&gt;3,ABS(FinTab!K89-FinTab!K123)&gt;3,ABS(FinTab!L89-FinTab!L123)&gt;3),"Validation failed","Validation passed")</f>
        <v>Validation passed</v>
      </c>
      <c r="K56" s="55"/>
      <c r="L56" s="55"/>
      <c r="M56" s="55"/>
      <c r="N56" s="55"/>
      <c r="O56" s="55"/>
      <c r="P56" s="55"/>
      <c r="Q56" s="55"/>
      <c r="R56" s="193"/>
      <c r="S56" s="193"/>
      <c r="T56" s="193" t="str">
        <f>IF(LEFT(A56)="v",COUNT(T$15:T55)+1,"")</f>
        <v/>
      </c>
      <c r="U56" s="193"/>
      <c r="V56" s="193"/>
      <c r="W56" s="193"/>
      <c r="X56" s="193"/>
      <c r="Y56" s="193"/>
      <c r="Z56" s="193"/>
      <c r="AA56" s="196" t="str">
        <f t="shared" si="1"/>
        <v/>
      </c>
      <c r="AB56" s="193"/>
      <c r="AC56" s="193"/>
      <c r="AD56" s="193"/>
      <c r="AE56" s="193"/>
      <c r="AF56" s="193"/>
      <c r="AG56" s="193"/>
    </row>
    <row r="57" spans="1:33" ht="15" customHeight="1" x14ac:dyDescent="0.35">
      <c r="A57" s="68" t="str">
        <f>IF(FinTab!$O$12&gt;0,Validation!J56,Validation!J57)</f>
        <v>Validation passed</v>
      </c>
      <c r="B57" s="69"/>
      <c r="C57" s="56"/>
      <c r="D57" s="55"/>
      <c r="E57" s="55"/>
      <c r="F57" s="55"/>
      <c r="G57" s="55"/>
      <c r="H57" s="55"/>
      <c r="I57" s="55"/>
      <c r="J57" s="92" t="str">
        <f>IF(OR(ABS(FinTab!E89-FinTab!E123)&gt;3,ABS(FinTab!F89-FinTab!F123)&gt;3,ABS(FinTab!G89-FinTab!G123)&gt;3,ABS(FinTab!H89-FinTab!H123)&gt;3,ABS(FinTab!I89-FinTab!I123)&gt;3,ABS(FinTab!J89-FinTab!J123)&gt;3,ABS(FinTab!K89-FinTab!K123)&gt;3),"Validation failed","Validation passed")</f>
        <v>Validation passed</v>
      </c>
      <c r="K57" s="55"/>
      <c r="L57" s="55"/>
      <c r="M57" s="55"/>
      <c r="N57" s="55"/>
      <c r="O57" s="55"/>
      <c r="P57" s="55"/>
      <c r="Q57" s="55"/>
      <c r="R57" s="193"/>
      <c r="S57" s="193"/>
      <c r="T57" s="193">
        <v>12</v>
      </c>
      <c r="U57" s="193">
        <f>IF(A57="Validation failed",1,IF(A57="Validation warning","a",0))</f>
        <v>0</v>
      </c>
      <c r="V57" s="193">
        <f>IF(U57="a",1,0)</f>
        <v>0</v>
      </c>
      <c r="W57" s="193"/>
      <c r="X57" s="193"/>
      <c r="Y57" s="193"/>
      <c r="Z57" s="193"/>
      <c r="AA57" s="196" t="str">
        <f t="shared" si="1"/>
        <v/>
      </c>
      <c r="AB57" s="193"/>
      <c r="AC57" s="193"/>
      <c r="AD57" s="193"/>
      <c r="AE57" s="193"/>
      <c r="AF57" s="193"/>
      <c r="AG57" s="193"/>
    </row>
    <row r="58" spans="1:33" x14ac:dyDescent="0.35">
      <c r="A58" s="68"/>
      <c r="B58" s="69"/>
      <c r="C58" s="56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193"/>
      <c r="S58" s="193"/>
      <c r="T58" s="193" t="str">
        <f>IF(LEFT(A58)="v",COUNT(T$15:T57)+1,"")</f>
        <v/>
      </c>
      <c r="U58" s="193"/>
      <c r="V58" s="193"/>
      <c r="W58" s="193"/>
      <c r="X58" s="193"/>
      <c r="Y58" s="193"/>
      <c r="Z58" s="193"/>
      <c r="AA58" s="196" t="str">
        <f t="shared" si="1"/>
        <v/>
      </c>
      <c r="AB58" s="193"/>
      <c r="AC58" s="193"/>
      <c r="AD58" s="193"/>
      <c r="AE58" s="193"/>
      <c r="AF58" s="193"/>
      <c r="AG58" s="193"/>
    </row>
    <row r="59" spans="1:33" ht="30" customHeight="1" x14ac:dyDescent="0.35">
      <c r="A59" s="218" t="s">
        <v>229</v>
      </c>
      <c r="B59" s="219"/>
      <c r="C59" s="229"/>
      <c r="D59" s="55"/>
      <c r="E59" s="55"/>
      <c r="F59" s="55"/>
      <c r="G59" s="55"/>
      <c r="H59" s="55"/>
      <c r="I59" s="55"/>
      <c r="J59" s="92" t="str">
        <f>IF(OR(ABS(FinTab!F129-FinTab!S133)&gt;3,ABS(FinTab!G129-FinTab!T133)&gt;3,ABS(FinTab!H129-FinTab!U133)&gt;3,ABS(FinTab!I129-FinTab!V133)&gt;3,ABS(FinTab!J129-FinTab!W133)&gt;3,ABS(FinTab!K129-FinTab!X133)&gt;3,ABS(FinTab!L129-FinTab!Y133)&gt;3),"Validation warning", "Validation passed")</f>
        <v>Validation passed</v>
      </c>
      <c r="K59" s="55"/>
      <c r="L59" s="55"/>
      <c r="M59" s="55"/>
      <c r="N59" s="55"/>
      <c r="O59" s="55"/>
      <c r="P59" s="55"/>
      <c r="Q59" s="55"/>
      <c r="R59" s="193"/>
      <c r="S59" s="193"/>
      <c r="T59" s="193" t="str">
        <f>IF(LEFT(A59)="v",COUNT(T$15:T58)+1,"")</f>
        <v/>
      </c>
      <c r="U59" s="193"/>
      <c r="V59" s="193"/>
      <c r="W59" s="193"/>
      <c r="X59" s="193"/>
      <c r="Y59" s="193"/>
      <c r="Z59" s="193"/>
      <c r="AA59" s="196" t="str">
        <f t="shared" si="1"/>
        <v/>
      </c>
      <c r="AB59" s="193"/>
      <c r="AC59" s="193"/>
      <c r="AD59" s="193"/>
      <c r="AE59" s="193"/>
      <c r="AF59" s="193"/>
      <c r="AG59" s="193"/>
    </row>
    <row r="60" spans="1:33" x14ac:dyDescent="0.35">
      <c r="A60" s="68" t="str">
        <f>IF(FinTab!$O$12&gt;0,Validation!J59,Validation!J60)</f>
        <v>Validation passed</v>
      </c>
      <c r="B60" s="233" t="str">
        <f>IF(A60="Validation passed","",IF(COUNTIF(A$75:A$79,T60)&lt;&gt;0,"Explanation provided","If you have a valid explanation for these figures matching please provide this in the boxes provided at the bottom of this page."))</f>
        <v/>
      </c>
      <c r="C60" s="56"/>
      <c r="D60" s="55"/>
      <c r="E60" s="55"/>
      <c r="F60" s="55"/>
      <c r="G60" s="55"/>
      <c r="H60" s="55"/>
      <c r="I60" s="55"/>
      <c r="J60" s="92" t="str">
        <f>IF(OR(ABS(FinTab!F129-FinTab!S133)&gt;3,ABS(FinTab!G129-FinTab!T133)&gt;3,ABS(FinTab!H129-FinTab!U133)&gt;3,ABS(FinTab!I129-FinTab!V133)&gt;3,ABS(FinTab!J129-FinTab!W133)&gt;3,ABS(FinTab!K129-FinTab!X133)&gt;3),"Validation warning", "Validation passed")</f>
        <v>Validation passed</v>
      </c>
      <c r="K60" s="55"/>
      <c r="L60" s="55"/>
      <c r="M60" s="55"/>
      <c r="N60" s="55"/>
      <c r="O60" s="55"/>
      <c r="P60" s="55"/>
      <c r="Q60" s="55"/>
      <c r="R60" s="193"/>
      <c r="S60" s="193"/>
      <c r="T60" s="193">
        <v>13</v>
      </c>
      <c r="U60" s="193">
        <f>IF(A60="Validation failed",1,IF(A60="Validation warning","a",0))</f>
        <v>0</v>
      </c>
      <c r="V60" s="193">
        <f>IF(U60="a",1,0)</f>
        <v>0</v>
      </c>
      <c r="W60" s="193"/>
      <c r="X60" s="193"/>
      <c r="Y60" s="193"/>
      <c r="Z60" s="193"/>
      <c r="AA60" s="196" t="str">
        <f t="shared" si="1"/>
        <v/>
      </c>
      <c r="AB60" s="193"/>
      <c r="AC60" s="193"/>
      <c r="AD60" s="193"/>
      <c r="AE60" s="193"/>
      <c r="AF60" s="193"/>
      <c r="AG60" s="193"/>
    </row>
    <row r="61" spans="1:33" x14ac:dyDescent="0.35">
      <c r="A61" s="58"/>
      <c r="B61" s="234"/>
      <c r="C61" s="74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193"/>
      <c r="S61" s="193"/>
      <c r="T61" s="193" t="str">
        <f>IF(LEFT(A61)="v",COUNT(T$15:T60)+1,"")</f>
        <v/>
      </c>
      <c r="U61" s="193"/>
      <c r="V61" s="193"/>
      <c r="W61" s="193"/>
      <c r="X61" s="193"/>
      <c r="Y61" s="193"/>
      <c r="Z61" s="193"/>
      <c r="AA61" s="196" t="str">
        <f t="shared" si="1"/>
        <v/>
      </c>
      <c r="AB61" s="193"/>
      <c r="AC61" s="193"/>
      <c r="AD61" s="193"/>
      <c r="AE61" s="193"/>
      <c r="AF61" s="193"/>
      <c r="AG61" s="193"/>
    </row>
    <row r="62" spans="1:33" x14ac:dyDescent="0.3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193"/>
      <c r="S62" s="193"/>
      <c r="T62" s="193" t="str">
        <f>IF(LEFT(A62)="v",COUNT(T$15:T61)+1,"")</f>
        <v/>
      </c>
      <c r="U62" s="193"/>
      <c r="V62" s="193"/>
      <c r="W62" s="193"/>
      <c r="X62" s="193"/>
      <c r="Y62" s="193"/>
      <c r="Z62" s="193"/>
      <c r="AA62" s="196" t="str">
        <f t="shared" si="1"/>
        <v/>
      </c>
      <c r="AB62" s="193"/>
      <c r="AC62" s="193"/>
      <c r="AD62" s="193"/>
      <c r="AE62" s="193"/>
      <c r="AF62" s="193"/>
      <c r="AG62" s="193"/>
    </row>
    <row r="63" spans="1:33" x14ac:dyDescent="0.35">
      <c r="A63" s="66" t="s">
        <v>28</v>
      </c>
      <c r="B63" s="53"/>
      <c r="C63" s="67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193"/>
      <c r="S63" s="193"/>
      <c r="T63" s="193" t="str">
        <f>IF(LEFT(A63)="v",COUNT(T$15:T62)+1,"")</f>
        <v/>
      </c>
      <c r="U63" s="193"/>
      <c r="V63" s="193"/>
      <c r="W63" s="193"/>
      <c r="X63" s="193"/>
      <c r="Y63" s="193"/>
      <c r="Z63" s="193"/>
      <c r="AA63" s="196" t="str">
        <f t="shared" si="1"/>
        <v/>
      </c>
      <c r="AB63" s="193"/>
      <c r="AC63" s="193"/>
      <c r="AD63" s="193"/>
      <c r="AE63" s="193"/>
      <c r="AF63" s="193"/>
      <c r="AG63" s="193"/>
    </row>
    <row r="64" spans="1:33" x14ac:dyDescent="0.35">
      <c r="A64" s="54"/>
      <c r="B64" s="55"/>
      <c r="C64" s="56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193"/>
      <c r="S64" s="193"/>
      <c r="T64" s="193" t="str">
        <f>IF(LEFT(A64)="v",COUNT(T$15:T63)+1,"")</f>
        <v/>
      </c>
      <c r="U64" s="193"/>
      <c r="V64" s="193"/>
      <c r="W64" s="193"/>
      <c r="X64" s="193"/>
      <c r="Y64" s="193"/>
      <c r="Z64" s="193"/>
      <c r="AA64" s="196" t="str">
        <f t="shared" si="1"/>
        <v/>
      </c>
      <c r="AB64" s="193"/>
      <c r="AC64" s="193"/>
      <c r="AD64" s="193"/>
      <c r="AE64" s="193"/>
      <c r="AF64" s="193"/>
      <c r="AG64" s="193"/>
    </row>
    <row r="65" spans="1:33" x14ac:dyDescent="0.35">
      <c r="A65" s="54" t="s">
        <v>230</v>
      </c>
      <c r="B65" s="55"/>
      <c r="C65" s="56"/>
      <c r="D65" s="55"/>
      <c r="E65" s="55"/>
      <c r="F65" s="55"/>
      <c r="G65" s="55"/>
      <c r="H65" s="55"/>
      <c r="I65" s="55"/>
      <c r="J65" s="92" t="str">
        <f>IF(OR(SUM(COUNTIF(FinTab!E139:E146,0),COUNTIF(FinTab!E139:E146,""))=8,SUM(COUNTIF(FinTab!F139:F146,0),COUNTIF(FinTab!F139:F146,""))=8,SUM(COUNTIF(FinTab!G139:G146,0),COUNTIF(FinTab!G139:G146,""))=8,SUM(COUNTIF(FinTab!H139:H146,0),COUNTIF(FinTab!H139:H146,""))=8,SUM(COUNTIF(FinTab!I139:I146,0),COUNTIF(FinTab!I139:I146,""))=8,SUM(COUNTIF(FinTab!J139:J146,0),COUNTIF(FinTab!J139:J146,""))=8,SUM(COUNTIF(FinTab!K139:K146,0),COUNTIF(FinTab!K139:K146,""))=8,SUM(COUNTIF(FinTab!L139:L146,0),COUNTIF(FinTab!L139:L146,""))=8),"Validation failed", "Validation passed")</f>
        <v>Validation failed</v>
      </c>
      <c r="K65" s="55"/>
      <c r="L65" s="55"/>
      <c r="M65" s="55"/>
      <c r="N65" s="55"/>
      <c r="O65" s="55"/>
      <c r="P65" s="55"/>
      <c r="Q65" s="55"/>
      <c r="R65" s="193"/>
      <c r="S65" s="193"/>
      <c r="T65" s="193" t="str">
        <f>IF(LEFT(A65)="v",COUNT(T$15:T64)+1,"")</f>
        <v/>
      </c>
      <c r="U65" s="193"/>
      <c r="V65" s="193"/>
      <c r="W65" s="193"/>
      <c r="X65" s="193"/>
      <c r="Y65" s="193"/>
      <c r="Z65" s="193"/>
      <c r="AA65" s="196" t="str">
        <f t="shared" si="1"/>
        <v/>
      </c>
      <c r="AB65" s="193"/>
      <c r="AC65" s="193"/>
      <c r="AD65" s="193"/>
      <c r="AE65" s="193"/>
      <c r="AF65" s="193"/>
      <c r="AG65" s="193"/>
    </row>
    <row r="66" spans="1:33" ht="15" customHeight="1" x14ac:dyDescent="0.35">
      <c r="A66" s="68" t="str">
        <f>IF(FinTab!$O$12&gt;0,Validation!J65,Validation!J66)</f>
        <v>Validation failed</v>
      </c>
      <c r="B66" s="69"/>
      <c r="C66" s="56"/>
      <c r="D66" s="55"/>
      <c r="E66" s="55"/>
      <c r="F66" s="55"/>
      <c r="G66" s="55"/>
      <c r="H66" s="55"/>
      <c r="I66" s="55"/>
      <c r="J66" s="92" t="str">
        <f>IF(OR(SUM(COUNTIF(FinTab!E139:E146,0),COUNTIF(FinTab!E139:E146,""))=8,SUM(COUNTIF(FinTab!F139:F146,0),COUNTIF(FinTab!F139:F146,""))=8,SUM(COUNTIF(FinTab!G139:G146,0),COUNTIF(FinTab!G139:G146,""))=8,SUM(COUNTIF(FinTab!H139:H146,0),COUNTIF(FinTab!H139:H146,""))=8,SUM(COUNTIF(FinTab!I139:I146,0),COUNTIF(FinTab!I139:I146,""))=8,SUM(COUNTIF(FinTab!J139:J146,0),COUNTIF(FinTab!J139:J146,""))=8,SUM(COUNTIF(FinTab!K139:K146,0),COUNTIF(FinTab!K139:K146,""))=8),"Validation failed", "Validation passed")</f>
        <v>Validation failed</v>
      </c>
      <c r="K66" s="55"/>
      <c r="L66" s="55"/>
      <c r="M66" s="55"/>
      <c r="N66" s="55"/>
      <c r="O66" s="55"/>
      <c r="P66" s="55"/>
      <c r="Q66" s="55"/>
      <c r="R66" s="193"/>
      <c r="S66" s="193"/>
      <c r="T66" s="193">
        <v>14</v>
      </c>
      <c r="U66" s="193">
        <f>IF(A66="Validation failed",1,IF(A66="Validation warning","a",0))</f>
        <v>1</v>
      </c>
      <c r="V66" s="193">
        <f>IF(U66="a",1,0)</f>
        <v>0</v>
      </c>
      <c r="W66" s="193"/>
      <c r="X66" s="193"/>
      <c r="Y66" s="193"/>
      <c r="Z66" s="193"/>
      <c r="AA66" s="196" t="str">
        <f t="shared" si="1"/>
        <v/>
      </c>
      <c r="AB66" s="193"/>
      <c r="AC66" s="193"/>
      <c r="AD66" s="193"/>
      <c r="AE66" s="193"/>
      <c r="AF66" s="193"/>
      <c r="AG66" s="193"/>
    </row>
    <row r="67" spans="1:33" x14ac:dyDescent="0.35">
      <c r="A67" s="54"/>
      <c r="B67" s="55"/>
      <c r="C67" s="56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193"/>
      <c r="S67" s="193"/>
      <c r="T67" s="193" t="str">
        <f>IF(LEFT(A67)="v",COUNT(T$15:T66)+1,"")</f>
        <v/>
      </c>
      <c r="U67" s="193"/>
      <c r="V67" s="193"/>
      <c r="W67" s="193"/>
      <c r="X67" s="193"/>
      <c r="Y67" s="193"/>
      <c r="Z67" s="193"/>
      <c r="AA67" s="196" t="str">
        <f t="shared" si="1"/>
        <v/>
      </c>
      <c r="AB67" s="193"/>
      <c r="AC67" s="193"/>
      <c r="AD67" s="193"/>
      <c r="AE67" s="193"/>
      <c r="AF67" s="193"/>
      <c r="AG67" s="193"/>
    </row>
    <row r="68" spans="1:33" s="96" customFormat="1" ht="30" customHeight="1" x14ac:dyDescent="0.35">
      <c r="A68" s="218" t="s">
        <v>231</v>
      </c>
      <c r="B68" s="219"/>
      <c r="C68" s="229"/>
      <c r="D68" s="84"/>
      <c r="E68" s="84"/>
      <c r="F68" s="84"/>
      <c r="G68" s="84"/>
      <c r="H68" s="84"/>
      <c r="I68" s="84"/>
      <c r="J68" s="84" t="str">
        <f>IF(OR(FinTab!E63=FinTab!E139,FinTab!F63=FinTab!F139,FinTab!G63=FinTab!G139,FinTab!H63=FinTab!H139,FinTab!I63=FinTab!I139,FinTab!J63=FinTab!J139,FinTab!K63=FinTab!K139,FinTab!L63=FinTab!L139),"Validation warning","Validation passed")</f>
        <v>Validation warning</v>
      </c>
      <c r="K68" s="84"/>
      <c r="L68" s="84"/>
      <c r="M68" s="84"/>
      <c r="N68" s="84"/>
      <c r="O68" s="84"/>
      <c r="P68" s="84"/>
      <c r="Q68" s="84"/>
      <c r="R68" s="197"/>
      <c r="S68" s="197"/>
      <c r="T68" s="197" t="str">
        <f>IF(LEFT(A68)="v",COUNT(T$15:T67)+1,"")</f>
        <v/>
      </c>
      <c r="U68" s="197"/>
      <c r="V68" s="197"/>
      <c r="W68" s="197"/>
      <c r="X68" s="197"/>
      <c r="Y68" s="197"/>
      <c r="Z68" s="197"/>
      <c r="AA68" s="198" t="str">
        <f t="shared" si="1"/>
        <v/>
      </c>
      <c r="AB68" s="197"/>
      <c r="AC68" s="197"/>
      <c r="AD68" s="197"/>
      <c r="AE68" s="197"/>
      <c r="AF68" s="197"/>
      <c r="AG68" s="197"/>
    </row>
    <row r="69" spans="1:33" ht="15" customHeight="1" x14ac:dyDescent="0.35">
      <c r="A69" s="68" t="str">
        <f>IF(FinTab!$O$12&gt;0,Validation!J68,Validation!J69)</f>
        <v>Validation warning</v>
      </c>
      <c r="B69" s="77" t="str">
        <f>IF(A69="Validation passed","",IF(COUNTIF(A$75:A$79,T69)&lt;&gt;0,"Explanation provided","If you have a valid explanation for these figures matching please provide this in the boxes provided at the bottom of this page."))</f>
        <v>If you have a valid explanation for these figures matching please provide this in the boxes provided at the bottom of this page.</v>
      </c>
      <c r="C69" s="78" t="str">
        <f>IF(B69="Explanation provided","Explanation provided","")</f>
        <v/>
      </c>
      <c r="D69" s="55"/>
      <c r="E69" s="55"/>
      <c r="F69" s="55"/>
      <c r="G69" s="55"/>
      <c r="H69" s="55"/>
      <c r="I69" s="55"/>
      <c r="J69" s="92" t="str">
        <f>IF(OR(FinTab!E63=FinTab!E139,FinTab!F63=FinTab!F139,FinTab!G63=FinTab!G139,FinTab!H63=FinTab!H139,FinTab!I63=FinTab!I139,FinTab!J63=FinTab!J139,FinTab!K63=FinTab!K139),"Validation warning","Validation passed")</f>
        <v>Validation warning</v>
      </c>
      <c r="K69" s="55"/>
      <c r="L69" s="55"/>
      <c r="M69" s="55"/>
      <c r="N69" s="55"/>
      <c r="O69" s="55"/>
      <c r="P69" s="55"/>
      <c r="Q69" s="55"/>
      <c r="R69" s="193"/>
      <c r="S69" s="193"/>
      <c r="T69" s="193">
        <v>15</v>
      </c>
      <c r="U69" s="193" t="str">
        <f>IF(A69="Validation failed",1,IF(A69="Validation warning","a",0))</f>
        <v>a</v>
      </c>
      <c r="V69" s="193">
        <f>IF(U69="a",1,0)</f>
        <v>1</v>
      </c>
      <c r="W69" s="193"/>
      <c r="X69" s="193"/>
      <c r="Y69" s="193"/>
      <c r="Z69" s="193"/>
      <c r="AA69" s="196" t="str">
        <f t="shared" si="1"/>
        <v/>
      </c>
      <c r="AB69" s="193"/>
      <c r="AC69" s="193"/>
      <c r="AD69" s="193"/>
      <c r="AE69" s="193"/>
      <c r="AF69" s="193"/>
      <c r="AG69" s="193"/>
    </row>
    <row r="70" spans="1:33" x14ac:dyDescent="0.35">
      <c r="A70" s="58"/>
      <c r="B70" s="59"/>
      <c r="C70" s="74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193"/>
      <c r="S70" s="193"/>
      <c r="T70" s="193" t="str">
        <f>IF(LEFT(A70)="v",COUNT(T$15:T69)+1,"")</f>
        <v/>
      </c>
      <c r="U70" s="193"/>
      <c r="V70" s="193"/>
      <c r="W70" s="193"/>
      <c r="X70" s="193"/>
      <c r="Y70" s="193"/>
      <c r="Z70" s="193"/>
      <c r="AA70" s="196" t="str">
        <f t="shared" si="1"/>
        <v/>
      </c>
      <c r="AB70" s="193"/>
      <c r="AC70" s="193"/>
      <c r="AD70" s="193"/>
      <c r="AE70" s="193"/>
      <c r="AF70" s="193"/>
      <c r="AG70" s="193"/>
    </row>
    <row r="71" spans="1:33" ht="44.25" customHeight="1" x14ac:dyDescent="0.35">
      <c r="A71" s="54"/>
      <c r="B71" s="55"/>
      <c r="C71" s="55"/>
      <c r="D71" s="83"/>
      <c r="E71" s="83"/>
      <c r="F71" s="83"/>
      <c r="G71" s="83"/>
      <c r="H71" s="83"/>
      <c r="I71" s="83"/>
      <c r="J71" s="83"/>
      <c r="K71" s="83"/>
      <c r="L71" s="83"/>
      <c r="M71" s="55"/>
      <c r="N71" s="55"/>
      <c r="O71" s="55"/>
      <c r="P71" s="55"/>
      <c r="Q71" s="55"/>
      <c r="R71" s="193"/>
      <c r="S71" s="193"/>
      <c r="T71" s="193"/>
      <c r="U71" s="193"/>
      <c r="V71" s="193"/>
      <c r="W71" s="193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</row>
    <row r="72" spans="1:33" ht="36" customHeight="1" x14ac:dyDescent="0.35">
      <c r="A72" s="79" t="s">
        <v>123</v>
      </c>
      <c r="B72" s="80"/>
      <c r="C72" s="55"/>
      <c r="D72" s="84"/>
      <c r="E72" s="84"/>
      <c r="F72" s="84"/>
      <c r="G72" s="84"/>
      <c r="H72" s="84"/>
      <c r="I72" s="84"/>
      <c r="J72" s="84"/>
      <c r="K72" s="84"/>
      <c r="L72" s="84"/>
      <c r="M72" s="55"/>
      <c r="N72" s="55"/>
      <c r="O72" s="55"/>
      <c r="P72" s="55"/>
      <c r="Q72" s="55"/>
      <c r="R72" s="193"/>
      <c r="S72" s="193"/>
      <c r="T72" s="193"/>
      <c r="U72" s="193"/>
      <c r="V72" s="193"/>
      <c r="W72" s="193"/>
      <c r="X72" s="193"/>
      <c r="Y72" s="193"/>
      <c r="Z72" s="193"/>
      <c r="AA72" s="193"/>
      <c r="AB72" s="193"/>
      <c r="AC72" s="193"/>
      <c r="AD72" s="193"/>
      <c r="AE72" s="193"/>
      <c r="AF72" s="193"/>
      <c r="AG72" s="193"/>
    </row>
    <row r="73" spans="1:33" ht="36" customHeight="1" x14ac:dyDescent="0.35">
      <c r="A73" s="58"/>
      <c r="B73" s="74"/>
      <c r="C73" s="55"/>
      <c r="D73" s="84"/>
      <c r="E73" s="84"/>
      <c r="F73" s="84"/>
      <c r="G73" s="84"/>
      <c r="H73" s="84"/>
      <c r="I73" s="84"/>
      <c r="J73" s="84"/>
      <c r="K73" s="84"/>
      <c r="L73" s="84"/>
      <c r="M73" s="55"/>
      <c r="N73" s="55"/>
      <c r="O73" s="55"/>
      <c r="P73" s="55"/>
      <c r="Q73" s="55"/>
      <c r="R73" s="193"/>
      <c r="S73" s="193"/>
      <c r="T73" s="193"/>
      <c r="U73" s="193"/>
      <c r="V73" s="193"/>
      <c r="W73" s="193"/>
      <c r="X73" s="193"/>
      <c r="Y73" s="193"/>
      <c r="Z73" s="193"/>
      <c r="AA73" s="193"/>
      <c r="AB73" s="193"/>
      <c r="AC73" s="193"/>
      <c r="AD73" s="193"/>
      <c r="AE73" s="193"/>
      <c r="AF73" s="193"/>
      <c r="AG73" s="193"/>
    </row>
    <row r="74" spans="1:33" ht="44.25" customHeight="1" x14ac:dyDescent="0.35">
      <c r="A74" s="81" t="s">
        <v>183</v>
      </c>
      <c r="B74" s="82" t="s">
        <v>136</v>
      </c>
      <c r="C74" s="55"/>
      <c r="D74" s="84"/>
      <c r="E74" s="84"/>
      <c r="F74" s="84"/>
      <c r="G74" s="84"/>
      <c r="H74" s="84"/>
      <c r="I74" s="84"/>
      <c r="J74" s="84"/>
      <c r="K74" s="84"/>
      <c r="L74" s="84"/>
      <c r="M74" s="55"/>
      <c r="N74" s="55"/>
      <c r="O74" s="55"/>
      <c r="P74" s="55"/>
      <c r="Q74" s="55"/>
      <c r="R74" s="193"/>
      <c r="S74" s="193"/>
      <c r="T74" s="193" t="s">
        <v>125</v>
      </c>
      <c r="U74" s="193"/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</row>
    <row r="75" spans="1:33" ht="33" customHeight="1" x14ac:dyDescent="0.35">
      <c r="A75" s="85"/>
      <c r="B75" s="63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55"/>
      <c r="N75" s="55"/>
      <c r="O75" s="55"/>
      <c r="P75" s="55"/>
      <c r="Q75" s="55"/>
      <c r="R75" s="193"/>
      <c r="S75" s="193"/>
      <c r="T75" s="193">
        <v>1</v>
      </c>
      <c r="U75" s="193"/>
      <c r="V75" s="193"/>
      <c r="W75" s="193"/>
      <c r="X75" s="193"/>
      <c r="Y75" s="193"/>
      <c r="Z75" s="193"/>
      <c r="AA75" s="193"/>
      <c r="AB75" s="193"/>
      <c r="AC75" s="193"/>
      <c r="AD75" s="193"/>
      <c r="AE75" s="193"/>
      <c r="AF75" s="193"/>
      <c r="AG75" s="193"/>
    </row>
    <row r="76" spans="1:33" ht="33" customHeight="1" x14ac:dyDescent="0.35">
      <c r="A76" s="49"/>
      <c r="B76" s="49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55"/>
      <c r="N76" s="55"/>
      <c r="O76" s="55"/>
      <c r="P76" s="55"/>
      <c r="Q76" s="55"/>
      <c r="R76" s="193"/>
      <c r="S76" s="193"/>
      <c r="T76" s="193">
        <v>2</v>
      </c>
      <c r="U76" s="193"/>
      <c r="V76" s="193"/>
      <c r="W76" s="193"/>
      <c r="X76" s="193"/>
      <c r="Y76" s="193"/>
      <c r="Z76" s="193"/>
      <c r="AA76" s="193"/>
      <c r="AB76" s="193"/>
      <c r="AC76" s="193"/>
      <c r="AD76" s="193"/>
      <c r="AE76" s="193"/>
      <c r="AF76" s="193"/>
      <c r="AG76" s="193"/>
    </row>
    <row r="77" spans="1:33" ht="33" customHeight="1" x14ac:dyDescent="0.35">
      <c r="A77" s="49"/>
      <c r="B77" s="49"/>
      <c r="C77" s="84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193"/>
      <c r="S77" s="193"/>
      <c r="T77" s="193">
        <v>3</v>
      </c>
      <c r="U77" s="193"/>
      <c r="V77" s="193"/>
      <c r="W77" s="193"/>
      <c r="X77" s="193"/>
      <c r="Y77" s="193"/>
      <c r="Z77" s="193"/>
      <c r="AA77" s="193"/>
      <c r="AB77" s="193"/>
      <c r="AC77" s="193"/>
      <c r="AD77" s="193"/>
      <c r="AE77" s="193"/>
      <c r="AF77" s="193"/>
      <c r="AG77" s="193"/>
    </row>
    <row r="78" spans="1:33" ht="33" customHeight="1" x14ac:dyDescent="0.35">
      <c r="A78" s="49"/>
      <c r="B78" s="49"/>
      <c r="C78" s="84"/>
      <c r="R78" s="193"/>
      <c r="S78" s="193"/>
      <c r="T78" s="193">
        <v>4</v>
      </c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</row>
    <row r="79" spans="1:33" ht="33" customHeight="1" x14ac:dyDescent="0.35">
      <c r="A79" s="49"/>
      <c r="B79" s="49"/>
      <c r="C79" s="84"/>
      <c r="R79" s="193"/>
      <c r="S79" s="193"/>
      <c r="T79" s="193">
        <v>5</v>
      </c>
      <c r="U79" s="193"/>
      <c r="V79" s="193"/>
      <c r="W79" s="193"/>
      <c r="X79" s="193"/>
      <c r="Y79" s="193"/>
      <c r="Z79" s="193"/>
      <c r="AA79" s="193"/>
      <c r="AB79" s="193"/>
      <c r="AC79" s="193"/>
      <c r="AD79" s="193"/>
      <c r="AE79" s="193"/>
      <c r="AF79" s="193"/>
      <c r="AG79" s="193"/>
    </row>
    <row r="80" spans="1:33" ht="33" customHeight="1" x14ac:dyDescent="0.35">
      <c r="A80" s="50"/>
      <c r="B80" s="50"/>
      <c r="C80" s="55"/>
      <c r="R80" s="193"/>
      <c r="S80" s="193"/>
      <c r="T80" s="193">
        <v>6</v>
      </c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</row>
    <row r="81" spans="1:33" x14ac:dyDescent="0.35">
      <c r="A81" s="51" t="s">
        <v>73</v>
      </c>
      <c r="B81" s="51" t="s">
        <v>124</v>
      </c>
      <c r="R81" s="193"/>
      <c r="S81" s="193"/>
      <c r="T81" s="193"/>
      <c r="U81" s="193"/>
      <c r="V81" s="193"/>
      <c r="W81" s="193"/>
      <c r="X81" s="193"/>
      <c r="Y81" s="193"/>
      <c r="Z81" s="193"/>
      <c r="AA81" s="193"/>
      <c r="AB81" s="193"/>
      <c r="AC81" s="193"/>
      <c r="AD81" s="193"/>
      <c r="AE81" s="193"/>
      <c r="AF81" s="193"/>
      <c r="AG81" s="193"/>
    </row>
    <row r="82" spans="1:33" x14ac:dyDescent="0.35">
      <c r="R82" s="193"/>
      <c r="S82" s="193"/>
      <c r="T82" s="193"/>
      <c r="U82" s="193"/>
      <c r="V82" s="193"/>
      <c r="W82" s="193"/>
      <c r="X82" s="193"/>
      <c r="Y82" s="193"/>
      <c r="Z82" s="193"/>
      <c r="AA82" s="193"/>
      <c r="AB82" s="193"/>
      <c r="AC82" s="193"/>
      <c r="AD82" s="193"/>
      <c r="AE82" s="193"/>
      <c r="AF82" s="193"/>
      <c r="AG82" s="193"/>
    </row>
    <row r="83" spans="1:33" x14ac:dyDescent="0.35">
      <c r="R83" s="193"/>
      <c r="S83" s="193"/>
      <c r="T83" s="193"/>
      <c r="U83" s="193"/>
      <c r="V83" s="193"/>
      <c r="W83" s="193"/>
      <c r="X83" s="193"/>
      <c r="Y83" s="193"/>
      <c r="Z83" s="193"/>
      <c r="AA83" s="193"/>
      <c r="AB83" s="193"/>
      <c r="AC83" s="193"/>
      <c r="AD83" s="193"/>
      <c r="AE83" s="193"/>
      <c r="AF83" s="193"/>
      <c r="AG83" s="193"/>
    </row>
    <row r="84" spans="1:33" x14ac:dyDescent="0.35">
      <c r="R84" s="193"/>
      <c r="S84" s="193"/>
      <c r="T84" s="193"/>
      <c r="U84" s="193"/>
      <c r="V84" s="193"/>
      <c r="W84" s="193"/>
      <c r="X84" s="193"/>
      <c r="Y84" s="193"/>
      <c r="Z84" s="193"/>
      <c r="AA84" s="193"/>
      <c r="AB84" s="193"/>
      <c r="AC84" s="193"/>
      <c r="AD84" s="193"/>
      <c r="AE84" s="193"/>
      <c r="AF84" s="193"/>
      <c r="AG84" s="193"/>
    </row>
    <row r="85" spans="1:33" x14ac:dyDescent="0.35"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</row>
    <row r="86" spans="1:33" x14ac:dyDescent="0.35">
      <c r="R86" s="193"/>
      <c r="S86" s="193"/>
      <c r="T86" s="193"/>
      <c r="U86" s="193"/>
      <c r="V86" s="193"/>
      <c r="W86" s="193"/>
      <c r="X86" s="193"/>
      <c r="Y86" s="193"/>
      <c r="Z86" s="193"/>
      <c r="AA86" s="193"/>
      <c r="AB86" s="193"/>
      <c r="AC86" s="193"/>
      <c r="AD86" s="193"/>
      <c r="AE86" s="193"/>
      <c r="AF86" s="193"/>
      <c r="AG86" s="193"/>
    </row>
    <row r="87" spans="1:33" x14ac:dyDescent="0.35">
      <c r="R87" s="193"/>
      <c r="S87" s="193"/>
      <c r="T87" s="193"/>
      <c r="U87" s="193"/>
      <c r="V87" s="193"/>
      <c r="W87" s="193"/>
      <c r="X87" s="193"/>
      <c r="Y87" s="193"/>
      <c r="Z87" s="193"/>
      <c r="AA87" s="193"/>
      <c r="AB87" s="193"/>
      <c r="AC87" s="193"/>
      <c r="AD87" s="193"/>
      <c r="AE87" s="193"/>
      <c r="AF87" s="193"/>
      <c r="AG87" s="193"/>
    </row>
    <row r="88" spans="1:33" x14ac:dyDescent="0.35">
      <c r="R88" s="193"/>
      <c r="S88" s="193"/>
      <c r="T88" s="193"/>
      <c r="U88" s="193"/>
      <c r="V88" s="193"/>
      <c r="W88" s="193"/>
      <c r="X88" s="193"/>
      <c r="Y88" s="193"/>
      <c r="Z88" s="193"/>
      <c r="AA88" s="193"/>
      <c r="AB88" s="193"/>
      <c r="AC88" s="193"/>
      <c r="AD88" s="193"/>
      <c r="AE88" s="193"/>
      <c r="AF88" s="193"/>
      <c r="AG88" s="193"/>
    </row>
  </sheetData>
  <sheetProtection algorithmName="SHA-512" hashValue="oHqOJYeGlwRjR/GjGQ1bvYaugxFgDRrPhRfGos8G/aJh0mdND/5rrufEYOJQJtpFBOWIX5ZseZqqCkSyvSYo7Q==" saltValue="XTnTBc+IMOeM1zXWBmu84g==" spinCount="100000" sheet="1" objects="1" scenarios="1"/>
  <mergeCells count="5">
    <mergeCell ref="A59:C59"/>
    <mergeCell ref="A68:C68"/>
    <mergeCell ref="A41:C41"/>
    <mergeCell ref="A50:C50"/>
    <mergeCell ref="B60:B61"/>
  </mergeCells>
  <conditionalFormatting sqref="A9">
    <cfRule type="expression" dxfId="72" priority="93">
      <formula>AND($U$12=0,$U$13&lt;&gt;0)</formula>
    </cfRule>
    <cfRule type="expression" dxfId="71" priority="103">
      <formula>$U$12&lt;&gt;0</formula>
    </cfRule>
    <cfRule type="expression" dxfId="70" priority="104">
      <formula>AND(val_failed=0,val_warning=0)</formula>
    </cfRule>
  </conditionalFormatting>
  <conditionalFormatting sqref="C21">
    <cfRule type="expression" dxfId="69" priority="100">
      <formula>AND($U$21=0,ISBLANK(C21))</formula>
    </cfRule>
  </conditionalFormatting>
  <conditionalFormatting sqref="B21">
    <cfRule type="expression" dxfId="68" priority="99">
      <formula>$U$21=0</formula>
    </cfRule>
  </conditionalFormatting>
  <conditionalFormatting sqref="A15 A18 A27 A30 A39 A36 A42 A48 A51 A54 A57 A60 A66 A69 A21">
    <cfRule type="expression" dxfId="67" priority="116">
      <formula>INDIRECT("U"&amp;ROW())=1</formula>
    </cfRule>
  </conditionalFormatting>
  <conditionalFormatting sqref="A42">
    <cfRule type="expression" dxfId="66" priority="85">
      <formula>INDIRECT("U"&amp;ROW())="a"</formula>
    </cfRule>
    <cfRule type="expression" dxfId="65" priority="86">
      <formula>INDIRECT("U"&amp;ROW())=1</formula>
    </cfRule>
    <cfRule type="expression" dxfId="64" priority="87">
      <formula>INDIRECT("U"&amp;ROW())=0</formula>
    </cfRule>
  </conditionalFormatting>
  <conditionalFormatting sqref="A15 A18 A27 A30 A39 A36 A42 A48 A51 A54 A57 A60 A66 A69 A21">
    <cfRule type="expression" dxfId="63" priority="96">
      <formula>INDIRECT("U"&amp;ROW())="a"</formula>
    </cfRule>
    <cfRule type="expression" dxfId="62" priority="117">
      <formula>INDIRECT("U"&amp;ROW())=0</formula>
    </cfRule>
  </conditionalFormatting>
  <conditionalFormatting sqref="J26">
    <cfRule type="expression" dxfId="61" priority="59">
      <formula>INDIRECT("U"&amp;ROW())=1</formula>
    </cfRule>
  </conditionalFormatting>
  <conditionalFormatting sqref="J26">
    <cfRule type="expression" dxfId="60" priority="58">
      <formula>INDIRECT("U"&amp;ROW())="a"</formula>
    </cfRule>
    <cfRule type="expression" dxfId="59" priority="60">
      <formula>INDIRECT("U"&amp;ROW())=0</formula>
    </cfRule>
  </conditionalFormatting>
  <conditionalFormatting sqref="J27">
    <cfRule type="expression" dxfId="58" priority="56">
      <formula>INDIRECT("U"&amp;ROW())=1</formula>
    </cfRule>
  </conditionalFormatting>
  <conditionalFormatting sqref="J27">
    <cfRule type="expression" dxfId="57" priority="55">
      <formula>INDIRECT("U"&amp;ROW())="a"</formula>
    </cfRule>
    <cfRule type="expression" dxfId="56" priority="57">
      <formula>INDIRECT("U"&amp;ROW())=0</formula>
    </cfRule>
  </conditionalFormatting>
  <conditionalFormatting sqref="A48">
    <cfRule type="expression" dxfId="55" priority="52">
      <formula>INDIRECT("U"&amp;ROW())="a"</formula>
    </cfRule>
    <cfRule type="expression" dxfId="54" priority="53">
      <formula>INDIRECT("U"&amp;ROW())=1</formula>
    </cfRule>
    <cfRule type="expression" dxfId="53" priority="54">
      <formula>INDIRECT("U"&amp;ROW())=0</formula>
    </cfRule>
  </conditionalFormatting>
  <conditionalFormatting sqref="A51">
    <cfRule type="expression" dxfId="52" priority="49">
      <formula>INDIRECT("U"&amp;ROW())="a"</formula>
    </cfRule>
    <cfRule type="expression" dxfId="51" priority="50">
      <formula>INDIRECT("U"&amp;ROW())=1</formula>
    </cfRule>
    <cfRule type="expression" dxfId="50" priority="51">
      <formula>INDIRECT("U"&amp;ROW())=0</formula>
    </cfRule>
  </conditionalFormatting>
  <conditionalFormatting sqref="A54">
    <cfRule type="expression" dxfId="49" priority="46">
      <formula>INDIRECT("U"&amp;ROW())="a"</formula>
    </cfRule>
    <cfRule type="expression" dxfId="48" priority="47">
      <formula>INDIRECT("U"&amp;ROW())=1</formula>
    </cfRule>
    <cfRule type="expression" dxfId="47" priority="48">
      <formula>INDIRECT("U"&amp;ROW())=0</formula>
    </cfRule>
  </conditionalFormatting>
  <conditionalFormatting sqref="A57">
    <cfRule type="expression" dxfId="46" priority="43">
      <formula>INDIRECT("U"&amp;ROW())="a"</formula>
    </cfRule>
    <cfRule type="expression" dxfId="45" priority="44">
      <formula>INDIRECT("U"&amp;ROW())=1</formula>
    </cfRule>
    <cfRule type="expression" dxfId="44" priority="45">
      <formula>INDIRECT("U"&amp;ROW())=0</formula>
    </cfRule>
  </conditionalFormatting>
  <conditionalFormatting sqref="A60">
    <cfRule type="expression" dxfId="43" priority="40">
      <formula>INDIRECT("U"&amp;ROW())="a"</formula>
    </cfRule>
    <cfRule type="expression" dxfId="42" priority="41">
      <formula>INDIRECT("U"&amp;ROW())=1</formula>
    </cfRule>
    <cfRule type="expression" dxfId="41" priority="42">
      <formula>INDIRECT("U"&amp;ROW())=0</formula>
    </cfRule>
  </conditionalFormatting>
  <conditionalFormatting sqref="A60">
    <cfRule type="expression" dxfId="40" priority="37">
      <formula>INDIRECT("U"&amp;ROW())="a"</formula>
    </cfRule>
    <cfRule type="expression" dxfId="39" priority="38">
      <formula>INDIRECT("U"&amp;ROW())=1</formula>
    </cfRule>
    <cfRule type="expression" dxfId="38" priority="39">
      <formula>INDIRECT("U"&amp;ROW())=0</formula>
    </cfRule>
  </conditionalFormatting>
  <conditionalFormatting sqref="A66">
    <cfRule type="expression" dxfId="37" priority="34">
      <formula>INDIRECT("U"&amp;ROW())="a"</formula>
    </cfRule>
    <cfRule type="expression" dxfId="36" priority="35">
      <formula>INDIRECT("U"&amp;ROW())=1</formula>
    </cfRule>
    <cfRule type="expression" dxfId="35" priority="36">
      <formula>INDIRECT("U"&amp;ROW())=0</formula>
    </cfRule>
  </conditionalFormatting>
  <conditionalFormatting sqref="A66">
    <cfRule type="expression" dxfId="34" priority="31">
      <formula>INDIRECT("U"&amp;ROW())="a"</formula>
    </cfRule>
    <cfRule type="expression" dxfId="33" priority="32">
      <formula>INDIRECT("U"&amp;ROW())=1</formula>
    </cfRule>
    <cfRule type="expression" dxfId="32" priority="33">
      <formula>INDIRECT("U"&amp;ROW())=0</formula>
    </cfRule>
  </conditionalFormatting>
  <conditionalFormatting sqref="A66">
    <cfRule type="expression" dxfId="31" priority="28">
      <formula>INDIRECT("U"&amp;ROW())="a"</formula>
    </cfRule>
    <cfRule type="expression" dxfId="30" priority="29">
      <formula>INDIRECT("U"&amp;ROW())=1</formula>
    </cfRule>
    <cfRule type="expression" dxfId="29" priority="30">
      <formula>INDIRECT("U"&amp;ROW())=0</formula>
    </cfRule>
  </conditionalFormatting>
  <conditionalFormatting sqref="A66">
    <cfRule type="expression" dxfId="28" priority="25">
      <formula>INDIRECT("U"&amp;ROW())="a"</formula>
    </cfRule>
    <cfRule type="expression" dxfId="27" priority="26">
      <formula>INDIRECT("U"&amp;ROW())=1</formula>
    </cfRule>
    <cfRule type="expression" dxfId="26" priority="27">
      <formula>INDIRECT("U"&amp;ROW())=0</formula>
    </cfRule>
  </conditionalFormatting>
  <conditionalFormatting sqref="A69">
    <cfRule type="expression" dxfId="25" priority="22">
      <formula>INDIRECT("U"&amp;ROW())="a"</formula>
    </cfRule>
    <cfRule type="expression" dxfId="24" priority="23">
      <formula>INDIRECT("U"&amp;ROW())=1</formula>
    </cfRule>
    <cfRule type="expression" dxfId="23" priority="24">
      <formula>INDIRECT("U"&amp;ROW())=0</formula>
    </cfRule>
  </conditionalFormatting>
  <conditionalFormatting sqref="A69">
    <cfRule type="expression" dxfId="22" priority="19">
      <formula>INDIRECT("U"&amp;ROW())="a"</formula>
    </cfRule>
    <cfRule type="expression" dxfId="21" priority="20">
      <formula>INDIRECT("U"&amp;ROW())=1</formula>
    </cfRule>
    <cfRule type="expression" dxfId="20" priority="21">
      <formula>INDIRECT("U"&amp;ROW())=0</formula>
    </cfRule>
  </conditionalFormatting>
  <conditionalFormatting sqref="A69">
    <cfRule type="expression" dxfId="19" priority="16">
      <formula>INDIRECT("U"&amp;ROW())="a"</formula>
    </cfRule>
    <cfRule type="expression" dxfId="18" priority="17">
      <formula>INDIRECT("U"&amp;ROW())=1</formula>
    </cfRule>
    <cfRule type="expression" dxfId="17" priority="18">
      <formula>INDIRECT("U"&amp;ROW())=0</formula>
    </cfRule>
  </conditionalFormatting>
  <conditionalFormatting sqref="A69">
    <cfRule type="expression" dxfId="16" priority="13">
      <formula>INDIRECT("U"&amp;ROW())="a"</formula>
    </cfRule>
    <cfRule type="expression" dxfId="15" priority="14">
      <formula>INDIRECT("U"&amp;ROW())=1</formula>
    </cfRule>
    <cfRule type="expression" dxfId="14" priority="15">
      <formula>INDIRECT("U"&amp;ROW())=0</formula>
    </cfRule>
  </conditionalFormatting>
  <conditionalFormatting sqref="A69">
    <cfRule type="expression" dxfId="13" priority="10">
      <formula>INDIRECT("U"&amp;ROW())="a"</formula>
    </cfRule>
    <cfRule type="expression" dxfId="12" priority="11">
      <formula>INDIRECT("U"&amp;ROW())=1</formula>
    </cfRule>
    <cfRule type="expression" dxfId="11" priority="12">
      <formula>INDIRECT("U"&amp;ROW())=0</formula>
    </cfRule>
  </conditionalFormatting>
  <conditionalFormatting sqref="A69">
    <cfRule type="expression" dxfId="10" priority="7">
      <formula>INDIRECT("U"&amp;ROW())="a"</formula>
    </cfRule>
    <cfRule type="expression" dxfId="9" priority="8">
      <formula>INDIRECT("U"&amp;ROW())=1</formula>
    </cfRule>
    <cfRule type="expression" dxfId="8" priority="9">
      <formula>INDIRECT("U"&amp;ROW())=0</formula>
    </cfRule>
  </conditionalFormatting>
  <conditionalFormatting sqref="A69">
    <cfRule type="expression" dxfId="7" priority="4">
      <formula>INDIRECT("U"&amp;ROW())="a"</formula>
    </cfRule>
    <cfRule type="expression" dxfId="6" priority="5">
      <formula>INDIRECT("U"&amp;ROW())=1</formula>
    </cfRule>
    <cfRule type="expression" dxfId="5" priority="6">
      <formula>INDIRECT("U"&amp;ROW())=0</formula>
    </cfRule>
  </conditionalFormatting>
  <conditionalFormatting sqref="A69">
    <cfRule type="expression" dxfId="4" priority="1">
      <formula>INDIRECT("U"&amp;ROW())="a"</formula>
    </cfRule>
    <cfRule type="expression" dxfId="3" priority="2">
      <formula>INDIRECT("U"&amp;ROW())=1</formula>
    </cfRule>
    <cfRule type="expression" dxfId="2" priority="3">
      <formula>INDIRECT("U"&amp;ROW())=0</formula>
    </cfRule>
  </conditionalFormatting>
  <dataValidations count="7">
    <dataValidation type="list" allowBlank="1" showInputMessage="1" showErrorMessage="1" sqref="C21" xr:uid="{00000000-0002-0000-0100-000000000000}">
      <formula1>"Confirm data in £s"</formula1>
    </dataValidation>
    <dataValidation type="list" allowBlank="1" showInputMessage="1" showErrorMessage="1" errorTitle="Error" error="Please enter a value between 1 and 14." sqref="A80" xr:uid="{00000000-0002-0000-0100-000001000000}">
      <formula1>OFFSET($AA$14,1,0,MAX($AA15:$TAB$70),1)</formula1>
    </dataValidation>
    <dataValidation type="list" allowBlank="1" showInputMessage="1" showErrorMessage="1" errorTitle="Error" error="Please enter the number of the validation check you would like to provide an explain about." sqref="A75" xr:uid="{00000000-0002-0000-0100-000002000000}">
      <formula1>OFFSET($AA$14,1,0,MAX($AA15:$TAB$70),1)</formula1>
    </dataValidation>
    <dataValidation type="list" allowBlank="1" showInputMessage="1" showErrorMessage="1" errorTitle="Error" error="Please enter a value between 1 and 14." sqref="A76" xr:uid="{00000000-0002-0000-0100-000003000000}">
      <formula1>OFFSET($AA$14,1,0,MAX($AA15:$TAB$70),1)</formula1>
    </dataValidation>
    <dataValidation type="list" allowBlank="1" showInputMessage="1" showErrorMessage="1" errorTitle="Error" error="Please enter a value between 1 and 14." sqref="A77" xr:uid="{00000000-0002-0000-0100-000004000000}">
      <formula1>OFFSET($AA$14,1,0,MAX($AA15:$TAB$70),1)</formula1>
    </dataValidation>
    <dataValidation type="list" allowBlank="1" showInputMessage="1" showErrorMessage="1" errorTitle="Error" error="Please enter a value between 1 and 14." sqref="A78" xr:uid="{00000000-0002-0000-0100-000005000000}">
      <formula1>OFFSET($AA$14,1,0,MAX($AA15:$TAB$70),1)</formula1>
    </dataValidation>
    <dataValidation type="list" allowBlank="1" showInputMessage="1" showErrorMessage="1" errorTitle="Error" error="Please enter a value between 1 and 14." sqref="A79" xr:uid="{00000000-0002-0000-0100-000006000000}">
      <formula1>OFFSET($AA$14,1,0,MAX($AA15:$TAB$70),1)</formula1>
    </dataValidation>
  </dataValidations>
  <pageMargins left="0.19685039370078741" right="0.19685039370078741" top="0.19685039370078741" bottom="0.19685039370078741" header="0.31496062992125984" footer="0.31496062992125984"/>
  <pageSetup paperSize="9" scale="48" orientation="portrait" r:id="rId1"/>
  <colBreaks count="1" manualBreakCount="1">
    <brk id="17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50" id="{8FCABD38-334A-46D5-A8FA-AAEB5AA95F56}">
            <xm:f>OR(FinTab!E63=FinTab!E139,FinTab!F63=FinTab!F139,FinTab!#REF!=FinTab!#REF!,FinTab!H63=FinTab!H139,FinTab!I63=FinTab!I139,FinTab!J63=FinTab!J139,FinTab!K63=FinTab!K139)</xm:f>
            <x14:dxf>
              <font>
                <color auto="1"/>
              </font>
              <fill>
                <patternFill>
                  <bgColor theme="0"/>
                </patternFill>
              </fill>
            </x14:dxf>
          </x14:cfRule>
          <xm:sqref>B69</xm:sqref>
        </x14:conditionalFormatting>
        <x14:conditionalFormatting xmlns:xm="http://schemas.microsoft.com/office/excel/2006/main">
          <x14:cfRule type="expression" priority="853" id="{8FCABD38-334A-46D5-A8FA-AAEB5AA95F56}">
            <xm:f>OR(FinTab!E51=FinTab!E127,FinTab!F51=FinTab!F127,FinTab!#REF!=FinTab!#REF!,FinTab!H51=FinTab!H127,FinTab!I51=FinTab!I127,FinTab!J51=FinTab!J127,FinTab!K51=FinTab!K127)</xm:f>
            <x14:dxf>
              <font>
                <color auto="1"/>
              </font>
              <fill>
                <patternFill>
                  <bgColor theme="0"/>
                </patternFill>
              </fill>
            </x14:dxf>
          </x14:cfRule>
          <xm:sqref>B60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Q20"/>
  <sheetViews>
    <sheetView workbookViewId="0">
      <selection activeCell="E5" sqref="E5"/>
    </sheetView>
  </sheetViews>
  <sheetFormatPr defaultColWidth="9.1796875" defaultRowHeight="12.5" x14ac:dyDescent="0.25"/>
  <cols>
    <col min="1" max="1" width="16.54296875" style="5" bestFit="1" customWidth="1"/>
    <col min="2" max="2" width="11.7265625" style="5" bestFit="1" customWidth="1"/>
    <col min="3" max="3" width="11.54296875" style="5" bestFit="1" customWidth="1"/>
    <col min="4" max="4" width="11.1796875" style="5" bestFit="1" customWidth="1"/>
    <col min="5" max="5" width="21" style="5" bestFit="1" customWidth="1"/>
    <col min="6" max="6" width="9.1796875" style="5"/>
    <col min="7" max="7" width="21" style="5" customWidth="1"/>
    <col min="8" max="8" width="21.7265625" style="5" bestFit="1" customWidth="1"/>
    <col min="9" max="9" width="10.1796875" style="5" bestFit="1" customWidth="1"/>
    <col min="10" max="10" width="39.1796875" style="5" bestFit="1" customWidth="1"/>
    <col min="11" max="11" width="21.26953125" style="5" customWidth="1"/>
    <col min="12" max="12" width="9.1796875" style="5"/>
    <col min="13" max="13" width="30" style="5" customWidth="1"/>
    <col min="14" max="14" width="18.81640625" style="5" customWidth="1"/>
    <col min="15" max="16384" width="9.1796875" style="5"/>
  </cols>
  <sheetData>
    <row r="1" spans="1:17" x14ac:dyDescent="0.25">
      <c r="A1" s="5" t="s">
        <v>39</v>
      </c>
      <c r="B1" s="6" t="s">
        <v>40</v>
      </c>
      <c r="D1" s="7" t="s">
        <v>41</v>
      </c>
      <c r="E1" s="5" t="s">
        <v>42</v>
      </c>
    </row>
    <row r="3" spans="1:17" ht="14.5" x14ac:dyDescent="0.35">
      <c r="A3" s="8" t="s">
        <v>43</v>
      </c>
      <c r="B3" s="8" t="s">
        <v>44</v>
      </c>
      <c r="C3" s="8">
        <v>10</v>
      </c>
      <c r="D3" s="8"/>
      <c r="E3" s="9" t="s">
        <v>45</v>
      </c>
      <c r="F3" s="9" t="s">
        <v>46</v>
      </c>
      <c r="G3" s="10" t="s">
        <v>257</v>
      </c>
      <c r="H3" s="11" t="s">
        <v>47</v>
      </c>
      <c r="I3" s="12" t="s">
        <v>48</v>
      </c>
      <c r="J3" s="12"/>
      <c r="K3" s="13" t="s">
        <v>49</v>
      </c>
      <c r="L3" s="14"/>
      <c r="M3" s="15"/>
      <c r="N3" s="16"/>
      <c r="O3" s="17" t="s">
        <v>50</v>
      </c>
      <c r="P3" s="18"/>
      <c r="Q3" s="18"/>
    </row>
    <row r="4" spans="1:17" ht="14.5" x14ac:dyDescent="0.35">
      <c r="A4" s="19" t="s">
        <v>51</v>
      </c>
      <c r="B4" s="19" t="s">
        <v>52</v>
      </c>
      <c r="C4" s="19" t="s">
        <v>53</v>
      </c>
      <c r="D4" s="19" t="s">
        <v>54</v>
      </c>
      <c r="E4" s="20" t="s">
        <v>55</v>
      </c>
      <c r="F4" s="20" t="s">
        <v>56</v>
      </c>
      <c r="G4" s="20" t="s">
        <v>57</v>
      </c>
      <c r="H4" s="21" t="s">
        <v>58</v>
      </c>
      <c r="I4" s="22"/>
      <c r="J4" s="22"/>
      <c r="K4" s="23" t="s">
        <v>59</v>
      </c>
      <c r="L4" s="24" t="s">
        <v>60</v>
      </c>
      <c r="M4" s="25" t="s">
        <v>61</v>
      </c>
      <c r="N4" s="26" t="s">
        <v>62</v>
      </c>
      <c r="O4" s="27" t="s">
        <v>55</v>
      </c>
      <c r="P4" s="27" t="s">
        <v>56</v>
      </c>
      <c r="Q4" s="27" t="s">
        <v>57</v>
      </c>
    </row>
    <row r="5" spans="1:17" ht="14.5" x14ac:dyDescent="0.35">
      <c r="A5" s="28" t="s">
        <v>245</v>
      </c>
      <c r="B5" s="28" t="s">
        <v>64</v>
      </c>
      <c r="C5" s="28" t="s">
        <v>64</v>
      </c>
      <c r="D5" s="28" t="s">
        <v>65</v>
      </c>
      <c r="E5" s="30">
        <v>1</v>
      </c>
      <c r="F5" s="30" t="s">
        <v>85</v>
      </c>
      <c r="G5" s="30" t="s">
        <v>219</v>
      </c>
      <c r="H5" s="21" t="s">
        <v>66</v>
      </c>
      <c r="I5" s="21"/>
      <c r="J5" s="22"/>
      <c r="K5" s="31">
        <v>0</v>
      </c>
      <c r="L5" s="31"/>
      <c r="M5" s="31"/>
      <c r="N5" s="31"/>
      <c r="O5" s="32">
        <v>0</v>
      </c>
      <c r="P5" s="32"/>
      <c r="Q5" s="32"/>
    </row>
    <row r="6" spans="1:17" ht="14.5" x14ac:dyDescent="0.35">
      <c r="A6" s="28" t="s">
        <v>246</v>
      </c>
      <c r="B6" s="28" t="s">
        <v>64</v>
      </c>
      <c r="C6" s="29" t="s">
        <v>64</v>
      </c>
      <c r="D6" s="28" t="s">
        <v>65</v>
      </c>
      <c r="E6" s="20"/>
      <c r="F6" s="20"/>
      <c r="G6" s="30"/>
      <c r="H6" s="21" t="s">
        <v>55</v>
      </c>
      <c r="I6" s="21" t="s">
        <v>56</v>
      </c>
      <c r="J6" s="21" t="s">
        <v>57</v>
      </c>
      <c r="K6" s="31"/>
      <c r="L6" s="31"/>
      <c r="M6" s="31"/>
      <c r="N6" s="31"/>
      <c r="O6" s="32"/>
      <c r="P6" s="32"/>
      <c r="Q6" s="32"/>
    </row>
    <row r="7" spans="1:17" ht="13" x14ac:dyDescent="0.3">
      <c r="A7" s="28" t="s">
        <v>247</v>
      </c>
      <c r="B7" s="28" t="s">
        <v>64</v>
      </c>
      <c r="C7" s="29" t="s">
        <v>64</v>
      </c>
      <c r="D7" s="28" t="s">
        <v>65</v>
      </c>
      <c r="E7" s="20"/>
      <c r="F7" s="20"/>
      <c r="G7" s="20"/>
      <c r="H7" s="22">
        <v>0</v>
      </c>
      <c r="I7" s="22"/>
      <c r="J7" s="22"/>
      <c r="K7" s="31"/>
      <c r="L7" s="31"/>
      <c r="M7" s="31"/>
      <c r="N7" s="31"/>
      <c r="O7" s="32"/>
      <c r="P7" s="32"/>
      <c r="Q7" s="32"/>
    </row>
    <row r="8" spans="1:17" ht="13" x14ac:dyDescent="0.3">
      <c r="A8" s="28" t="s">
        <v>248</v>
      </c>
      <c r="B8" s="28" t="s">
        <v>64</v>
      </c>
      <c r="C8" s="29" t="s">
        <v>64</v>
      </c>
      <c r="D8" s="28" t="s">
        <v>65</v>
      </c>
      <c r="E8" s="20"/>
      <c r="F8" s="20"/>
      <c r="G8" s="20"/>
      <c r="H8" s="22"/>
      <c r="I8" s="22"/>
      <c r="J8" s="22"/>
      <c r="K8" s="31"/>
      <c r="L8" s="31"/>
      <c r="M8" s="31"/>
      <c r="N8" s="31"/>
      <c r="O8" s="32"/>
      <c r="P8" s="32"/>
      <c r="Q8" s="32"/>
    </row>
    <row r="9" spans="1:17" ht="13" x14ac:dyDescent="0.3">
      <c r="A9" s="28" t="s">
        <v>249</v>
      </c>
      <c r="B9" s="28" t="s">
        <v>64</v>
      </c>
      <c r="C9" s="29" t="s">
        <v>64</v>
      </c>
      <c r="D9" s="28" t="s">
        <v>65</v>
      </c>
      <c r="E9" s="20"/>
      <c r="F9" s="20"/>
      <c r="G9" s="20"/>
      <c r="H9" s="22"/>
      <c r="I9" s="22"/>
      <c r="J9" s="22"/>
      <c r="K9" s="31"/>
      <c r="L9" s="31"/>
      <c r="M9" s="31"/>
      <c r="N9" s="31"/>
      <c r="O9" s="32"/>
      <c r="P9" s="32"/>
      <c r="Q9" s="32"/>
    </row>
    <row r="10" spans="1:17" ht="13" x14ac:dyDescent="0.3">
      <c r="A10" s="28" t="s">
        <v>250</v>
      </c>
      <c r="B10" s="28" t="s">
        <v>64</v>
      </c>
      <c r="C10" s="28" t="s">
        <v>64</v>
      </c>
      <c r="D10" s="28" t="s">
        <v>65</v>
      </c>
      <c r="E10" s="20"/>
      <c r="F10" s="20"/>
      <c r="G10" s="20"/>
      <c r="H10" s="22"/>
      <c r="I10" s="22"/>
      <c r="J10" s="22"/>
      <c r="K10" s="31"/>
      <c r="L10" s="31"/>
      <c r="M10" s="31"/>
      <c r="N10" s="31"/>
      <c r="O10" s="32"/>
      <c r="P10" s="32"/>
      <c r="Q10" s="32"/>
    </row>
    <row r="11" spans="1:17" ht="13" x14ac:dyDescent="0.3">
      <c r="A11" s="28" t="s">
        <v>251</v>
      </c>
      <c r="B11" s="28" t="s">
        <v>64</v>
      </c>
      <c r="C11" s="28" t="s">
        <v>64</v>
      </c>
      <c r="D11" s="28" t="s">
        <v>65</v>
      </c>
      <c r="E11" s="20"/>
      <c r="F11" s="20"/>
      <c r="G11" s="20"/>
    </row>
    <row r="12" spans="1:17" ht="13" x14ac:dyDescent="0.3">
      <c r="A12" s="28" t="s">
        <v>252</v>
      </c>
      <c r="B12" s="28" t="s">
        <v>64</v>
      </c>
      <c r="C12" s="28" t="s">
        <v>64</v>
      </c>
      <c r="D12" s="28" t="s">
        <v>65</v>
      </c>
      <c r="E12" s="20"/>
      <c r="F12" s="20"/>
      <c r="G12" s="20"/>
    </row>
    <row r="13" spans="1:17" ht="13" x14ac:dyDescent="0.3">
      <c r="A13" s="29" t="s">
        <v>253</v>
      </c>
      <c r="B13" s="28" t="s">
        <v>64</v>
      </c>
      <c r="C13" s="29" t="s">
        <v>64</v>
      </c>
      <c r="D13" s="28" t="s">
        <v>65</v>
      </c>
      <c r="E13" s="20"/>
      <c r="F13" s="20"/>
      <c r="G13" s="20"/>
    </row>
    <row r="14" spans="1:17" ht="13" x14ac:dyDescent="0.3">
      <c r="A14" s="28" t="s">
        <v>254</v>
      </c>
      <c r="B14" s="28" t="s">
        <v>64</v>
      </c>
      <c r="C14" s="28" t="s">
        <v>65</v>
      </c>
      <c r="D14" s="28" t="s">
        <v>65</v>
      </c>
      <c r="E14" s="20"/>
      <c r="F14" s="20"/>
      <c r="G14" s="20"/>
    </row>
    <row r="15" spans="1:17" ht="13" x14ac:dyDescent="0.3">
      <c r="A15" s="29"/>
      <c r="B15" s="28"/>
      <c r="C15" s="29"/>
      <c r="D15" s="28"/>
      <c r="E15" s="20"/>
      <c r="F15" s="20"/>
      <c r="G15" s="20"/>
    </row>
    <row r="16" spans="1:17" x14ac:dyDescent="0.25">
      <c r="A16" s="29"/>
      <c r="B16" s="28"/>
      <c r="C16" s="29"/>
      <c r="D16" s="28"/>
    </row>
    <row r="17" spans="1:10" x14ac:dyDescent="0.25">
      <c r="A17" s="29"/>
      <c r="B17" s="29"/>
      <c r="C17" s="29"/>
      <c r="D17" s="29"/>
      <c r="H17" s="33"/>
      <c r="I17" s="33"/>
      <c r="J17" s="33"/>
    </row>
    <row r="18" spans="1:10" ht="13" x14ac:dyDescent="0.3">
      <c r="H18" s="34"/>
      <c r="I18" s="35"/>
      <c r="J18" s="35"/>
    </row>
    <row r="19" spans="1:10" ht="14.5" x14ac:dyDescent="0.35">
      <c r="H19" s="36"/>
      <c r="I19" s="33"/>
      <c r="J19" s="33"/>
    </row>
    <row r="20" spans="1:10" x14ac:dyDescent="0.25">
      <c r="H20" s="33"/>
      <c r="I20" s="33"/>
      <c r="J20" s="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G12"/>
  <sheetViews>
    <sheetView workbookViewId="0">
      <selection activeCell="E5" sqref="E5"/>
    </sheetView>
  </sheetViews>
  <sheetFormatPr defaultColWidth="9.1796875" defaultRowHeight="12.5" x14ac:dyDescent="0.25"/>
  <cols>
    <col min="1" max="1" width="15.1796875" style="41" bestFit="1" customWidth="1"/>
    <col min="2" max="2" width="23.453125" style="41" bestFit="1" customWidth="1"/>
    <col min="3" max="3" width="18.1796875" style="41" customWidth="1"/>
    <col min="4" max="4" width="57.54296875" style="41" customWidth="1"/>
    <col min="5" max="5" width="22" style="41" bestFit="1" customWidth="1"/>
    <col min="6" max="6" width="16" style="41" customWidth="1"/>
    <col min="7" max="7" width="70.54296875" style="41" bestFit="1" customWidth="1"/>
    <col min="8" max="16384" width="9.1796875" style="41"/>
  </cols>
  <sheetData>
    <row r="1" spans="1:7" ht="14.5" x14ac:dyDescent="0.35">
      <c r="A1" s="37" t="s">
        <v>75</v>
      </c>
      <c r="B1" s="37"/>
      <c r="C1" s="38" t="s">
        <v>76</v>
      </c>
      <c r="D1" s="38"/>
      <c r="E1" s="39" t="s">
        <v>77</v>
      </c>
      <c r="F1" s="40"/>
      <c r="G1" s="40"/>
    </row>
    <row r="2" spans="1:7" x14ac:dyDescent="0.25">
      <c r="A2" s="42" t="s">
        <v>78</v>
      </c>
      <c r="B2" s="42"/>
      <c r="C2" s="43" t="s">
        <v>79</v>
      </c>
      <c r="D2" s="44" t="s">
        <v>197</v>
      </c>
      <c r="E2" s="40" t="s">
        <v>55</v>
      </c>
      <c r="F2" s="40">
        <v>0</v>
      </c>
      <c r="G2" s="40"/>
    </row>
    <row r="3" spans="1:7" x14ac:dyDescent="0.25">
      <c r="A3" s="42" t="s">
        <v>80</v>
      </c>
      <c r="B3" s="42"/>
      <c r="C3" s="43" t="s">
        <v>81</v>
      </c>
      <c r="D3" s="44" t="s">
        <v>108</v>
      </c>
      <c r="E3" s="45" t="s">
        <v>56</v>
      </c>
      <c r="F3" s="45" t="s">
        <v>82</v>
      </c>
      <c r="G3" s="45" t="s">
        <v>57</v>
      </c>
    </row>
    <row r="4" spans="1:7" x14ac:dyDescent="0.25">
      <c r="A4" s="42" t="s">
        <v>83</v>
      </c>
      <c r="B4" s="42"/>
      <c r="C4" s="43" t="s">
        <v>84</v>
      </c>
      <c r="D4" s="43"/>
      <c r="E4" s="45"/>
      <c r="F4" s="45"/>
      <c r="G4" s="45"/>
    </row>
    <row r="5" spans="1:7" x14ac:dyDescent="0.25">
      <c r="A5" s="42" t="s">
        <v>86</v>
      </c>
      <c r="B5" s="42" t="s">
        <v>245</v>
      </c>
      <c r="C5" s="43" t="s">
        <v>87</v>
      </c>
      <c r="D5" s="43"/>
      <c r="E5" s="45"/>
      <c r="F5" s="45"/>
      <c r="G5" s="45"/>
    </row>
    <row r="6" spans="1:7" x14ac:dyDescent="0.25">
      <c r="A6" s="42" t="s">
        <v>88</v>
      </c>
      <c r="B6" s="42"/>
      <c r="C6" s="43" t="s">
        <v>89</v>
      </c>
      <c r="D6" s="43"/>
      <c r="E6" s="45"/>
      <c r="F6" s="45"/>
      <c r="G6" s="45"/>
    </row>
    <row r="7" spans="1:7" x14ac:dyDescent="0.25">
      <c r="A7" s="42" t="s">
        <v>90</v>
      </c>
      <c r="B7" s="42">
        <v>1</v>
      </c>
      <c r="C7" s="43" t="s">
        <v>91</v>
      </c>
      <c r="D7" s="43" t="s">
        <v>109</v>
      </c>
      <c r="E7" s="45"/>
      <c r="F7" s="45"/>
      <c r="G7" s="45"/>
    </row>
    <row r="8" spans="1:7" x14ac:dyDescent="0.25">
      <c r="A8" s="42" t="s">
        <v>92</v>
      </c>
      <c r="B8" s="42" t="s">
        <v>65</v>
      </c>
      <c r="C8" s="43" t="s">
        <v>93</v>
      </c>
      <c r="D8" s="46" t="s">
        <v>110</v>
      </c>
      <c r="E8" s="45"/>
      <c r="F8" s="45"/>
      <c r="G8" s="45"/>
    </row>
    <row r="9" spans="1:7" x14ac:dyDescent="0.25">
      <c r="C9" s="43" t="s">
        <v>94</v>
      </c>
      <c r="D9" s="46"/>
      <c r="E9" s="45"/>
      <c r="F9" s="45"/>
      <c r="G9" s="45"/>
    </row>
    <row r="10" spans="1:7" ht="15" customHeight="1" x14ac:dyDescent="0.25">
      <c r="C10" s="43" t="s">
        <v>95</v>
      </c>
      <c r="D10" s="43" t="s">
        <v>111</v>
      </c>
      <c r="E10" s="45"/>
      <c r="F10" s="45"/>
      <c r="G10" s="45"/>
    </row>
    <row r="11" spans="1:7" x14ac:dyDescent="0.25">
      <c r="C11" s="43" t="s">
        <v>96</v>
      </c>
      <c r="D11" s="43"/>
      <c r="E11" s="45"/>
      <c r="F11" s="45"/>
      <c r="G11" s="45"/>
    </row>
    <row r="12" spans="1:7" x14ac:dyDescent="0.25">
      <c r="C12" s="43" t="s">
        <v>97</v>
      </c>
      <c r="D12" s="43"/>
      <c r="E12" s="45"/>
      <c r="F12" s="45"/>
      <c r="G12" s="4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G12"/>
  <sheetViews>
    <sheetView workbookViewId="0">
      <selection activeCell="E5" sqref="E5"/>
    </sheetView>
  </sheetViews>
  <sheetFormatPr defaultColWidth="9.1796875" defaultRowHeight="12.5" x14ac:dyDescent="0.25"/>
  <cols>
    <col min="1" max="1" width="15.1796875" style="41" bestFit="1" customWidth="1"/>
    <col min="2" max="2" width="23.453125" style="41" bestFit="1" customWidth="1"/>
    <col min="3" max="3" width="18.1796875" style="41" customWidth="1"/>
    <col min="4" max="4" width="57.54296875" style="41" customWidth="1"/>
    <col min="5" max="5" width="22" style="41" bestFit="1" customWidth="1"/>
    <col min="6" max="6" width="16" style="41" customWidth="1"/>
    <col min="7" max="7" width="70.54296875" style="41" bestFit="1" customWidth="1"/>
    <col min="8" max="16384" width="9.1796875" style="41"/>
  </cols>
  <sheetData>
    <row r="1" spans="1:7" ht="14.5" x14ac:dyDescent="0.35">
      <c r="A1" s="37" t="s">
        <v>75</v>
      </c>
      <c r="B1" s="37"/>
      <c r="C1" s="38" t="s">
        <v>76</v>
      </c>
      <c r="D1" s="38"/>
      <c r="E1" s="39" t="s">
        <v>77</v>
      </c>
      <c r="F1" s="40"/>
      <c r="G1" s="40"/>
    </row>
    <row r="2" spans="1:7" x14ac:dyDescent="0.25">
      <c r="A2" s="42" t="s">
        <v>78</v>
      </c>
      <c r="B2" s="42"/>
      <c r="C2" s="43" t="s">
        <v>79</v>
      </c>
      <c r="D2" s="44" t="s">
        <v>197</v>
      </c>
      <c r="E2" s="40" t="s">
        <v>55</v>
      </c>
      <c r="F2" s="40">
        <v>2</v>
      </c>
      <c r="G2" s="40"/>
    </row>
    <row r="3" spans="1:7" x14ac:dyDescent="0.25">
      <c r="A3" s="42" t="s">
        <v>80</v>
      </c>
      <c r="B3" s="42">
        <v>0</v>
      </c>
      <c r="C3" s="43" t="s">
        <v>81</v>
      </c>
      <c r="D3" s="44" t="s">
        <v>63</v>
      </c>
      <c r="E3" s="45" t="s">
        <v>56</v>
      </c>
      <c r="F3" s="45" t="s">
        <v>82</v>
      </c>
      <c r="G3" s="45" t="s">
        <v>57</v>
      </c>
    </row>
    <row r="4" spans="1:7" x14ac:dyDescent="0.25">
      <c r="A4" s="42" t="s">
        <v>83</v>
      </c>
      <c r="B4" s="42"/>
      <c r="C4" s="43" t="s">
        <v>84</v>
      </c>
      <c r="D4" s="43"/>
      <c r="E4" s="45" t="s">
        <v>85</v>
      </c>
      <c r="F4" s="45" t="s">
        <v>100</v>
      </c>
      <c r="G4" s="45" t="s">
        <v>255</v>
      </c>
    </row>
    <row r="5" spans="1:7" x14ac:dyDescent="0.25">
      <c r="A5" s="42" t="s">
        <v>86</v>
      </c>
      <c r="B5" s="42" t="s">
        <v>246</v>
      </c>
      <c r="C5" s="43" t="s">
        <v>87</v>
      </c>
      <c r="D5" s="43"/>
      <c r="E5" s="45" t="s">
        <v>98</v>
      </c>
      <c r="F5" s="45" t="s">
        <v>101</v>
      </c>
      <c r="G5" s="45" t="s">
        <v>99</v>
      </c>
    </row>
    <row r="6" spans="1:7" x14ac:dyDescent="0.25">
      <c r="A6" s="42" t="s">
        <v>88</v>
      </c>
      <c r="B6" s="42"/>
      <c r="C6" s="43" t="s">
        <v>89</v>
      </c>
      <c r="D6" s="43"/>
      <c r="E6" s="45"/>
      <c r="F6" s="45"/>
      <c r="G6" s="45"/>
    </row>
    <row r="7" spans="1:7" x14ac:dyDescent="0.25">
      <c r="A7" s="42" t="s">
        <v>90</v>
      </c>
      <c r="B7" s="42">
        <v>1</v>
      </c>
      <c r="C7" s="43" t="s">
        <v>91</v>
      </c>
      <c r="D7" s="43" t="s">
        <v>234</v>
      </c>
      <c r="E7" s="45"/>
      <c r="F7" s="45"/>
      <c r="G7" s="45"/>
    </row>
    <row r="8" spans="1:7" x14ac:dyDescent="0.25">
      <c r="A8" s="42" t="s">
        <v>92</v>
      </c>
      <c r="B8" s="42" t="s">
        <v>65</v>
      </c>
      <c r="C8" s="43" t="s">
        <v>93</v>
      </c>
      <c r="D8" s="46" t="s">
        <v>188</v>
      </c>
      <c r="E8" s="45"/>
      <c r="F8" s="45"/>
      <c r="G8" s="45"/>
    </row>
    <row r="9" spans="1:7" x14ac:dyDescent="0.25">
      <c r="C9" s="43" t="s">
        <v>94</v>
      </c>
      <c r="D9" s="46"/>
      <c r="E9" s="45"/>
      <c r="F9" s="45"/>
      <c r="G9" s="45"/>
    </row>
    <row r="10" spans="1:7" ht="15" customHeight="1" x14ac:dyDescent="0.25">
      <c r="C10" s="43" t="s">
        <v>95</v>
      </c>
      <c r="D10" s="43" t="s">
        <v>235</v>
      </c>
      <c r="E10" s="45"/>
      <c r="F10" s="45"/>
      <c r="G10" s="45"/>
    </row>
    <row r="11" spans="1:7" x14ac:dyDescent="0.25">
      <c r="C11" s="43" t="s">
        <v>96</v>
      </c>
      <c r="D11" s="43"/>
      <c r="E11" s="45"/>
      <c r="F11" s="45"/>
      <c r="G11" s="45"/>
    </row>
    <row r="12" spans="1:7" x14ac:dyDescent="0.25">
      <c r="C12" s="43" t="s">
        <v>97</v>
      </c>
      <c r="D12" s="43"/>
      <c r="E12" s="45"/>
      <c r="F12" s="45"/>
      <c r="G12" s="4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G12"/>
  <sheetViews>
    <sheetView workbookViewId="0">
      <selection activeCell="E5" sqref="E5"/>
    </sheetView>
  </sheetViews>
  <sheetFormatPr defaultColWidth="9.1796875" defaultRowHeight="12.5" x14ac:dyDescent="0.25"/>
  <cols>
    <col min="1" max="1" width="15.1796875" style="41" bestFit="1" customWidth="1"/>
    <col min="2" max="2" width="23.453125" style="41" bestFit="1" customWidth="1"/>
    <col min="3" max="3" width="18.1796875" style="41" customWidth="1"/>
    <col min="4" max="4" width="57.54296875" style="41" customWidth="1"/>
    <col min="5" max="5" width="22" style="41" bestFit="1" customWidth="1"/>
    <col min="6" max="6" width="16" style="41" customWidth="1"/>
    <col min="7" max="7" width="70.54296875" style="41" bestFit="1" customWidth="1"/>
    <col min="8" max="16384" width="9.1796875" style="41"/>
  </cols>
  <sheetData>
    <row r="1" spans="1:7" ht="14.5" x14ac:dyDescent="0.35">
      <c r="A1" s="37" t="s">
        <v>75</v>
      </c>
      <c r="B1" s="37"/>
      <c r="C1" s="38" t="s">
        <v>76</v>
      </c>
      <c r="D1" s="38"/>
      <c r="E1" s="39" t="s">
        <v>77</v>
      </c>
      <c r="F1" s="40"/>
      <c r="G1" s="40"/>
    </row>
    <row r="2" spans="1:7" x14ac:dyDescent="0.25">
      <c r="A2" s="42" t="s">
        <v>78</v>
      </c>
      <c r="B2" s="42"/>
      <c r="C2" s="43" t="s">
        <v>79</v>
      </c>
      <c r="D2" s="44" t="s">
        <v>197</v>
      </c>
      <c r="E2" s="40" t="s">
        <v>55</v>
      </c>
      <c r="F2" s="40">
        <v>0</v>
      </c>
      <c r="G2" s="40"/>
    </row>
    <row r="3" spans="1:7" x14ac:dyDescent="0.25">
      <c r="A3" s="42" t="s">
        <v>80</v>
      </c>
      <c r="B3" s="42">
        <v>0</v>
      </c>
      <c r="C3" s="43" t="s">
        <v>81</v>
      </c>
      <c r="D3" s="44" t="s">
        <v>67</v>
      </c>
      <c r="E3" s="45" t="s">
        <v>56</v>
      </c>
      <c r="F3" s="45" t="s">
        <v>82</v>
      </c>
      <c r="G3" s="45" t="s">
        <v>57</v>
      </c>
    </row>
    <row r="4" spans="1:7" x14ac:dyDescent="0.25">
      <c r="A4" s="42" t="s">
        <v>83</v>
      </c>
      <c r="B4" s="42"/>
      <c r="C4" s="43" t="s">
        <v>84</v>
      </c>
      <c r="D4" s="43"/>
      <c r="E4" s="45"/>
      <c r="F4" s="45"/>
      <c r="G4" s="45"/>
    </row>
    <row r="5" spans="1:7" x14ac:dyDescent="0.25">
      <c r="A5" s="42" t="s">
        <v>86</v>
      </c>
      <c r="B5" s="42" t="s">
        <v>247</v>
      </c>
      <c r="C5" s="43" t="s">
        <v>87</v>
      </c>
      <c r="D5" s="43"/>
      <c r="E5" s="45"/>
      <c r="F5" s="45"/>
      <c r="G5" s="45"/>
    </row>
    <row r="6" spans="1:7" x14ac:dyDescent="0.25">
      <c r="A6" s="42" t="s">
        <v>88</v>
      </c>
      <c r="B6" s="42"/>
      <c r="C6" s="43" t="s">
        <v>89</v>
      </c>
      <c r="D6" s="43"/>
      <c r="E6" s="45"/>
      <c r="F6" s="45"/>
      <c r="G6" s="45"/>
    </row>
    <row r="7" spans="1:7" x14ac:dyDescent="0.25">
      <c r="A7" s="42" t="s">
        <v>90</v>
      </c>
      <c r="B7" s="42">
        <v>1</v>
      </c>
      <c r="C7" s="43" t="s">
        <v>91</v>
      </c>
      <c r="D7" s="43" t="s">
        <v>234</v>
      </c>
      <c r="E7" s="45"/>
      <c r="F7" s="45"/>
      <c r="G7" s="45"/>
    </row>
    <row r="8" spans="1:7" ht="25" x14ac:dyDescent="0.25">
      <c r="A8" s="42" t="s">
        <v>92</v>
      </c>
      <c r="B8" s="42" t="s">
        <v>65</v>
      </c>
      <c r="C8" s="43" t="s">
        <v>93</v>
      </c>
      <c r="D8" s="46" t="s">
        <v>195</v>
      </c>
      <c r="E8" s="45"/>
      <c r="F8" s="45"/>
      <c r="G8" s="45"/>
    </row>
    <row r="9" spans="1:7" x14ac:dyDescent="0.25">
      <c r="C9" s="43" t="s">
        <v>94</v>
      </c>
      <c r="D9" s="46"/>
      <c r="E9" s="45"/>
      <c r="F9" s="45"/>
      <c r="G9" s="45"/>
    </row>
    <row r="10" spans="1:7" ht="15" customHeight="1" x14ac:dyDescent="0.25">
      <c r="C10" s="43" t="s">
        <v>95</v>
      </c>
      <c r="D10" s="43" t="s">
        <v>235</v>
      </c>
      <c r="E10" s="45"/>
      <c r="F10" s="45"/>
      <c r="G10" s="45"/>
    </row>
    <row r="11" spans="1:7" x14ac:dyDescent="0.25">
      <c r="C11" s="43" t="s">
        <v>96</v>
      </c>
      <c r="D11" s="43"/>
      <c r="E11" s="45"/>
      <c r="F11" s="45"/>
      <c r="G11" s="45"/>
    </row>
    <row r="12" spans="1:7" x14ac:dyDescent="0.25">
      <c r="C12" s="43" t="s">
        <v>97</v>
      </c>
      <c r="D12" s="43"/>
      <c r="E12" s="45"/>
      <c r="F12" s="45"/>
      <c r="G12" s="4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G12"/>
  <sheetViews>
    <sheetView workbookViewId="0">
      <selection activeCell="E5" sqref="E5"/>
    </sheetView>
  </sheetViews>
  <sheetFormatPr defaultColWidth="9.1796875" defaultRowHeight="12.5" x14ac:dyDescent="0.25"/>
  <cols>
    <col min="1" max="1" width="15.1796875" style="41" bestFit="1" customWidth="1"/>
    <col min="2" max="2" width="23.453125" style="41" bestFit="1" customWidth="1"/>
    <col min="3" max="3" width="18.1796875" style="41" customWidth="1"/>
    <col min="4" max="4" width="57.54296875" style="41" customWidth="1"/>
    <col min="5" max="5" width="22" style="41" bestFit="1" customWidth="1"/>
    <col min="6" max="6" width="16" style="41" customWidth="1"/>
    <col min="7" max="7" width="70.54296875" style="41" bestFit="1" customWidth="1"/>
    <col min="8" max="16384" width="9.1796875" style="41"/>
  </cols>
  <sheetData>
    <row r="1" spans="1:7" ht="14.5" x14ac:dyDescent="0.35">
      <c r="A1" s="37" t="s">
        <v>75</v>
      </c>
      <c r="B1" s="37"/>
      <c r="C1" s="38" t="s">
        <v>76</v>
      </c>
      <c r="D1" s="38"/>
      <c r="E1" s="39" t="s">
        <v>77</v>
      </c>
      <c r="F1" s="40"/>
      <c r="G1" s="40"/>
    </row>
    <row r="2" spans="1:7" x14ac:dyDescent="0.25">
      <c r="A2" s="42" t="s">
        <v>78</v>
      </c>
      <c r="B2" s="42"/>
      <c r="C2" s="43" t="s">
        <v>79</v>
      </c>
      <c r="D2" s="44" t="s">
        <v>197</v>
      </c>
      <c r="E2" s="40" t="s">
        <v>55</v>
      </c>
      <c r="F2" s="40">
        <v>0</v>
      </c>
      <c r="G2" s="40"/>
    </row>
    <row r="3" spans="1:7" x14ac:dyDescent="0.25">
      <c r="A3" s="42" t="s">
        <v>80</v>
      </c>
      <c r="B3" s="42">
        <v>0</v>
      </c>
      <c r="C3" s="43" t="s">
        <v>81</v>
      </c>
      <c r="D3" s="44" t="s">
        <v>68</v>
      </c>
      <c r="E3" s="45" t="s">
        <v>56</v>
      </c>
      <c r="F3" s="45" t="s">
        <v>82</v>
      </c>
      <c r="G3" s="45" t="s">
        <v>57</v>
      </c>
    </row>
    <row r="4" spans="1:7" x14ac:dyDescent="0.25">
      <c r="A4" s="42" t="s">
        <v>83</v>
      </c>
      <c r="B4" s="42"/>
      <c r="C4" s="43" t="s">
        <v>84</v>
      </c>
      <c r="D4" s="43"/>
      <c r="E4" s="45"/>
      <c r="F4" s="45"/>
      <c r="G4" s="45"/>
    </row>
    <row r="5" spans="1:7" x14ac:dyDescent="0.25">
      <c r="A5" s="42" t="s">
        <v>86</v>
      </c>
      <c r="B5" s="42" t="s">
        <v>248</v>
      </c>
      <c r="C5" s="43" t="s">
        <v>87</v>
      </c>
      <c r="D5" s="43"/>
      <c r="E5" s="45"/>
      <c r="F5" s="45"/>
      <c r="G5" s="45"/>
    </row>
    <row r="6" spans="1:7" x14ac:dyDescent="0.25">
      <c r="A6" s="42" t="s">
        <v>88</v>
      </c>
      <c r="B6" s="42"/>
      <c r="C6" s="43" t="s">
        <v>89</v>
      </c>
      <c r="D6" s="43"/>
      <c r="E6" s="45"/>
      <c r="F6" s="45"/>
      <c r="G6" s="45"/>
    </row>
    <row r="7" spans="1:7" x14ac:dyDescent="0.25">
      <c r="A7" s="42" t="s">
        <v>90</v>
      </c>
      <c r="B7" s="42">
        <v>1</v>
      </c>
      <c r="C7" s="43" t="s">
        <v>91</v>
      </c>
      <c r="D7" s="43" t="s">
        <v>234</v>
      </c>
      <c r="E7" s="45"/>
      <c r="F7" s="45"/>
      <c r="G7" s="45"/>
    </row>
    <row r="8" spans="1:7" ht="37.5" x14ac:dyDescent="0.25">
      <c r="A8" s="42" t="s">
        <v>92</v>
      </c>
      <c r="B8" s="42" t="s">
        <v>65</v>
      </c>
      <c r="C8" s="43" t="s">
        <v>93</v>
      </c>
      <c r="D8" s="46" t="s">
        <v>196</v>
      </c>
      <c r="E8" s="45"/>
      <c r="F8" s="45"/>
      <c r="G8" s="45"/>
    </row>
    <row r="9" spans="1:7" x14ac:dyDescent="0.25">
      <c r="C9" s="43" t="s">
        <v>94</v>
      </c>
      <c r="D9" s="46"/>
      <c r="E9" s="45"/>
      <c r="F9" s="45"/>
      <c r="G9" s="45"/>
    </row>
    <row r="10" spans="1:7" ht="15" customHeight="1" x14ac:dyDescent="0.25">
      <c r="C10" s="43" t="s">
        <v>95</v>
      </c>
      <c r="D10" s="43" t="s">
        <v>235</v>
      </c>
      <c r="E10" s="45"/>
      <c r="F10" s="45"/>
      <c r="G10" s="45"/>
    </row>
    <row r="11" spans="1:7" x14ac:dyDescent="0.25">
      <c r="C11" s="43" t="s">
        <v>96</v>
      </c>
      <c r="D11" s="43"/>
      <c r="E11" s="45"/>
      <c r="F11" s="45"/>
      <c r="G11" s="45"/>
    </row>
    <row r="12" spans="1:7" x14ac:dyDescent="0.25">
      <c r="C12" s="43" t="s">
        <v>97</v>
      </c>
      <c r="D12" s="43"/>
      <c r="E12" s="45"/>
      <c r="F12" s="45"/>
      <c r="G12" s="4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G12"/>
  <sheetViews>
    <sheetView workbookViewId="0">
      <selection activeCell="E5" sqref="E5"/>
    </sheetView>
  </sheetViews>
  <sheetFormatPr defaultColWidth="9.1796875" defaultRowHeight="12.5" x14ac:dyDescent="0.25"/>
  <cols>
    <col min="1" max="1" width="15.1796875" style="41" bestFit="1" customWidth="1"/>
    <col min="2" max="2" width="23.453125" style="41" bestFit="1" customWidth="1"/>
    <col min="3" max="3" width="18.1796875" style="41" customWidth="1"/>
    <col min="4" max="4" width="57.54296875" style="41" customWidth="1"/>
    <col min="5" max="5" width="22" style="41" bestFit="1" customWidth="1"/>
    <col min="6" max="6" width="16" style="41" customWidth="1"/>
    <col min="7" max="7" width="70.54296875" style="41" bestFit="1" customWidth="1"/>
    <col min="8" max="16384" width="9.1796875" style="41"/>
  </cols>
  <sheetData>
    <row r="1" spans="1:7" ht="14.5" x14ac:dyDescent="0.35">
      <c r="A1" s="37" t="s">
        <v>75</v>
      </c>
      <c r="B1" s="37"/>
      <c r="C1" s="38" t="s">
        <v>76</v>
      </c>
      <c r="D1" s="38"/>
      <c r="E1" s="39" t="s">
        <v>77</v>
      </c>
      <c r="F1" s="40"/>
      <c r="G1" s="40"/>
    </row>
    <row r="2" spans="1:7" x14ac:dyDescent="0.25">
      <c r="A2" s="42" t="s">
        <v>78</v>
      </c>
      <c r="B2" s="42"/>
      <c r="C2" s="43" t="s">
        <v>79</v>
      </c>
      <c r="D2" s="44" t="s">
        <v>197</v>
      </c>
      <c r="E2" s="40" t="s">
        <v>55</v>
      </c>
      <c r="F2" s="40">
        <v>0</v>
      </c>
      <c r="G2" s="40"/>
    </row>
    <row r="3" spans="1:7" x14ac:dyDescent="0.25">
      <c r="A3" s="42" t="s">
        <v>80</v>
      </c>
      <c r="B3" s="42">
        <v>0</v>
      </c>
      <c r="C3" s="43" t="s">
        <v>81</v>
      </c>
      <c r="D3" s="44" t="s">
        <v>69</v>
      </c>
      <c r="E3" s="45" t="s">
        <v>56</v>
      </c>
      <c r="F3" s="45" t="s">
        <v>82</v>
      </c>
      <c r="G3" s="45" t="s">
        <v>57</v>
      </c>
    </row>
    <row r="4" spans="1:7" x14ac:dyDescent="0.25">
      <c r="A4" s="42" t="s">
        <v>83</v>
      </c>
      <c r="B4" s="42"/>
      <c r="C4" s="43" t="s">
        <v>84</v>
      </c>
      <c r="D4" s="43"/>
      <c r="E4" s="45"/>
      <c r="F4" s="45"/>
      <c r="G4" s="45"/>
    </row>
    <row r="5" spans="1:7" x14ac:dyDescent="0.25">
      <c r="A5" s="42" t="s">
        <v>86</v>
      </c>
      <c r="B5" s="42" t="s">
        <v>249</v>
      </c>
      <c r="C5" s="43" t="s">
        <v>87</v>
      </c>
      <c r="D5" s="43"/>
      <c r="E5" s="45"/>
      <c r="F5" s="45"/>
      <c r="G5" s="45"/>
    </row>
    <row r="6" spans="1:7" x14ac:dyDescent="0.25">
      <c r="A6" s="42" t="s">
        <v>88</v>
      </c>
      <c r="B6" s="42"/>
      <c r="C6" s="43" t="s">
        <v>89</v>
      </c>
      <c r="D6" s="43"/>
      <c r="E6" s="45"/>
      <c r="F6" s="45"/>
      <c r="G6" s="45"/>
    </row>
    <row r="7" spans="1:7" x14ac:dyDescent="0.25">
      <c r="A7" s="42" t="s">
        <v>90</v>
      </c>
      <c r="B7" s="42">
        <v>1</v>
      </c>
      <c r="C7" s="43" t="s">
        <v>91</v>
      </c>
      <c r="D7" s="43" t="s">
        <v>234</v>
      </c>
      <c r="E7" s="45"/>
      <c r="F7" s="45"/>
      <c r="G7" s="45"/>
    </row>
    <row r="8" spans="1:7" x14ac:dyDescent="0.25">
      <c r="A8" s="42" t="s">
        <v>92</v>
      </c>
      <c r="B8" s="42" t="s">
        <v>65</v>
      </c>
      <c r="C8" s="43" t="s">
        <v>93</v>
      </c>
      <c r="D8" s="46" t="s">
        <v>103</v>
      </c>
      <c r="E8" s="45"/>
      <c r="F8" s="45"/>
      <c r="G8" s="45"/>
    </row>
    <row r="9" spans="1:7" x14ac:dyDescent="0.25">
      <c r="C9" s="43" t="s">
        <v>94</v>
      </c>
      <c r="D9" s="46"/>
      <c r="E9" s="45"/>
      <c r="F9" s="45"/>
      <c r="G9" s="45"/>
    </row>
    <row r="10" spans="1:7" ht="15" customHeight="1" x14ac:dyDescent="0.25">
      <c r="C10" s="43" t="s">
        <v>95</v>
      </c>
      <c r="D10" s="43" t="s">
        <v>235</v>
      </c>
      <c r="E10" s="45"/>
      <c r="F10" s="45"/>
      <c r="G10" s="45"/>
    </row>
    <row r="11" spans="1:7" x14ac:dyDescent="0.25">
      <c r="C11" s="43" t="s">
        <v>96</v>
      </c>
      <c r="D11" s="43"/>
      <c r="E11" s="45"/>
      <c r="F11" s="45"/>
      <c r="G11" s="45"/>
    </row>
    <row r="12" spans="1:7" x14ac:dyDescent="0.25">
      <c r="C12" s="43" t="s">
        <v>97</v>
      </c>
      <c r="D12" s="43"/>
      <c r="E12" s="45"/>
      <c r="F12" s="45"/>
      <c r="G12" s="4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G12"/>
  <sheetViews>
    <sheetView workbookViewId="0">
      <selection activeCell="E5" sqref="E5"/>
    </sheetView>
  </sheetViews>
  <sheetFormatPr defaultColWidth="9.1796875" defaultRowHeight="12.5" x14ac:dyDescent="0.25"/>
  <cols>
    <col min="1" max="1" width="15.1796875" style="41" bestFit="1" customWidth="1"/>
    <col min="2" max="2" width="23.453125" style="41" bestFit="1" customWidth="1"/>
    <col min="3" max="3" width="18.1796875" style="41" customWidth="1"/>
    <col min="4" max="4" width="57.54296875" style="41" customWidth="1"/>
    <col min="5" max="5" width="22" style="41" bestFit="1" customWidth="1"/>
    <col min="6" max="6" width="16" style="41" customWidth="1"/>
    <col min="7" max="7" width="70.54296875" style="41" bestFit="1" customWidth="1"/>
    <col min="8" max="16384" width="9.1796875" style="41"/>
  </cols>
  <sheetData>
    <row r="1" spans="1:7" ht="14.5" x14ac:dyDescent="0.35">
      <c r="A1" s="37" t="s">
        <v>75</v>
      </c>
      <c r="B1" s="37"/>
      <c r="C1" s="38" t="s">
        <v>76</v>
      </c>
      <c r="D1" s="38"/>
      <c r="E1" s="39" t="s">
        <v>77</v>
      </c>
      <c r="F1" s="40"/>
      <c r="G1" s="40"/>
    </row>
    <row r="2" spans="1:7" x14ac:dyDescent="0.25">
      <c r="A2" s="42" t="s">
        <v>78</v>
      </c>
      <c r="B2" s="42"/>
      <c r="C2" s="43" t="s">
        <v>79</v>
      </c>
      <c r="D2" s="44" t="s">
        <v>197</v>
      </c>
      <c r="E2" s="40" t="s">
        <v>55</v>
      </c>
      <c r="F2" s="40">
        <v>0</v>
      </c>
      <c r="G2" s="40"/>
    </row>
    <row r="3" spans="1:7" x14ac:dyDescent="0.25">
      <c r="A3" s="42" t="s">
        <v>80</v>
      </c>
      <c r="B3" s="42"/>
      <c r="C3" s="43" t="s">
        <v>81</v>
      </c>
      <c r="D3" s="44" t="s">
        <v>238</v>
      </c>
      <c r="E3" s="45" t="s">
        <v>56</v>
      </c>
      <c r="F3" s="45" t="s">
        <v>82</v>
      </c>
      <c r="G3" s="45" t="s">
        <v>57</v>
      </c>
    </row>
    <row r="4" spans="1:7" x14ac:dyDescent="0.25">
      <c r="A4" s="42" t="s">
        <v>83</v>
      </c>
      <c r="B4" s="42"/>
      <c r="C4" s="43" t="s">
        <v>84</v>
      </c>
      <c r="D4" s="43"/>
      <c r="E4" s="45"/>
      <c r="F4" s="45"/>
      <c r="G4" s="45"/>
    </row>
    <row r="5" spans="1:7" x14ac:dyDescent="0.25">
      <c r="A5" s="42" t="s">
        <v>86</v>
      </c>
      <c r="B5" s="42" t="s">
        <v>256</v>
      </c>
      <c r="C5" s="43" t="s">
        <v>87</v>
      </c>
      <c r="D5" s="43"/>
      <c r="E5" s="45"/>
      <c r="F5" s="45"/>
      <c r="G5" s="45"/>
    </row>
    <row r="6" spans="1:7" x14ac:dyDescent="0.25">
      <c r="A6" s="42" t="s">
        <v>88</v>
      </c>
      <c r="B6" s="42"/>
      <c r="C6" s="43" t="s">
        <v>89</v>
      </c>
      <c r="D6" s="43"/>
      <c r="E6" s="45"/>
      <c r="F6" s="45"/>
      <c r="G6" s="45"/>
    </row>
    <row r="7" spans="1:7" x14ac:dyDescent="0.25">
      <c r="A7" s="42" t="s">
        <v>90</v>
      </c>
      <c r="B7" s="42">
        <v>1</v>
      </c>
      <c r="C7" s="43" t="s">
        <v>91</v>
      </c>
      <c r="D7" s="43" t="s">
        <v>240</v>
      </c>
      <c r="E7" s="45"/>
      <c r="F7" s="45"/>
      <c r="G7" s="45"/>
    </row>
    <row r="8" spans="1:7" x14ac:dyDescent="0.25">
      <c r="A8" s="42" t="s">
        <v>92</v>
      </c>
      <c r="B8" s="42" t="s">
        <v>65</v>
      </c>
      <c r="C8" s="43" t="s">
        <v>93</v>
      </c>
      <c r="D8" s="46" t="s">
        <v>242</v>
      </c>
      <c r="E8" s="45"/>
      <c r="F8" s="45"/>
      <c r="G8" s="45"/>
    </row>
    <row r="9" spans="1:7" x14ac:dyDescent="0.25">
      <c r="C9" s="43" t="s">
        <v>94</v>
      </c>
      <c r="D9" s="46"/>
      <c r="E9" s="45"/>
      <c r="F9" s="45"/>
      <c r="G9" s="45"/>
    </row>
    <row r="10" spans="1:7" ht="15" customHeight="1" x14ac:dyDescent="0.25">
      <c r="C10" s="43" t="s">
        <v>95</v>
      </c>
      <c r="D10" s="43" t="s">
        <v>241</v>
      </c>
      <c r="E10" s="45"/>
      <c r="F10" s="45"/>
      <c r="G10" s="45"/>
    </row>
    <row r="11" spans="1:7" x14ac:dyDescent="0.25">
      <c r="C11" s="43" t="s">
        <v>96</v>
      </c>
      <c r="D11" s="43"/>
      <c r="E11" s="45"/>
      <c r="F11" s="45"/>
      <c r="G11" s="45"/>
    </row>
    <row r="12" spans="1:7" x14ac:dyDescent="0.25">
      <c r="C12" s="43" t="s">
        <v>97</v>
      </c>
      <c r="D12" s="43"/>
      <c r="E12" s="45"/>
      <c r="F12" s="45"/>
      <c r="G12" s="4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20" ma:contentTypeDescription="Create a new document." ma:contentTypeScope="" ma:versionID="a35b0ffd66f720904c424c532472ba1c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160778591ba80b389409a86e09bf4264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ac42e1f-8393-410e-9ca5-f333132f5efe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4F2ACC-2965-45F7-ABDE-DCFA20BFCC83}"/>
</file>

<file path=customXml/itemProps2.xml><?xml version="1.0" encoding="utf-8"?>
<ds:datastoreItem xmlns:ds="http://schemas.openxmlformats.org/officeDocument/2006/customXml" ds:itemID="{27CFF050-C992-4206-B5BF-66AE4D87199F}"/>
</file>

<file path=customXml/itemProps3.xml><?xml version="1.0" encoding="utf-8"?>
<ds:datastoreItem xmlns:ds="http://schemas.openxmlformats.org/officeDocument/2006/customXml" ds:itemID="{8701748B-68BC-469E-83D8-FCA2DF97AB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69</vt:i4>
      </vt:variant>
    </vt:vector>
  </HeadingPairs>
  <TitlesOfParts>
    <vt:vector size="71" baseType="lpstr">
      <vt:lpstr>FinTab</vt:lpstr>
      <vt:lpstr>Validation</vt:lpstr>
      <vt:lpstr>allyears_datacol</vt:lpstr>
      <vt:lpstr>allyears_rowtag</vt:lpstr>
      <vt:lpstr>allyears_rowvar</vt:lpstr>
      <vt:lpstr>confirm_datacol</vt:lpstr>
      <vt:lpstr>finyear_datacol</vt:lpstr>
      <vt:lpstr>finyear_rowtag</vt:lpstr>
      <vt:lpstr>finyear_rowvar</vt:lpstr>
      <vt:lpstr>Isyear8</vt:lpstr>
      <vt:lpstr>Isyear8_rowtag</vt:lpstr>
      <vt:lpstr>Isyear8_rowvar</vt:lpstr>
      <vt:lpstr>OfSFin_datacol</vt:lpstr>
      <vt:lpstr>OfSFin_rowvar</vt:lpstr>
      <vt:lpstr>FinTab!Print_Area</vt:lpstr>
      <vt:lpstr>Provider</vt:lpstr>
      <vt:lpstr>t1_prefill</vt:lpstr>
      <vt:lpstr>t1_rowtag1</vt:lpstr>
      <vt:lpstr>t1_rowtag2</vt:lpstr>
      <vt:lpstr>t1_rowtag3</vt:lpstr>
      <vt:lpstr>t2_prefill</vt:lpstr>
      <vt:lpstr>t2_rowtag1</vt:lpstr>
      <vt:lpstr>t2_rowtag2</vt:lpstr>
      <vt:lpstr>t2_rowtag3</vt:lpstr>
      <vt:lpstr>t2_rowtag4</vt:lpstr>
      <vt:lpstr>t2_rowtag5</vt:lpstr>
      <vt:lpstr>t2_rowtag6</vt:lpstr>
      <vt:lpstr>t2_rowtag7</vt:lpstr>
      <vt:lpstr>t2_rowtag8</vt:lpstr>
      <vt:lpstr>t2_rowtag9</vt:lpstr>
      <vt:lpstr>t3_prefill</vt:lpstr>
      <vt:lpstr>t3_rowtag1</vt:lpstr>
      <vt:lpstr>t3_rowtag10</vt:lpstr>
      <vt:lpstr>t3_rowtag11</vt:lpstr>
      <vt:lpstr>t3_rowtag2</vt:lpstr>
      <vt:lpstr>t3_rowtag3</vt:lpstr>
      <vt:lpstr>t3_rowtag4</vt:lpstr>
      <vt:lpstr>t3_rowtag5</vt:lpstr>
      <vt:lpstr>t3_rowtag6</vt:lpstr>
      <vt:lpstr>t3_rowtag7</vt:lpstr>
      <vt:lpstr>t3_rowtag8</vt:lpstr>
      <vt:lpstr>t3_rowtag9</vt:lpstr>
      <vt:lpstr>t4_prefill</vt:lpstr>
      <vt:lpstr>t4_rowtag</vt:lpstr>
      <vt:lpstr>teachOutOnly</vt:lpstr>
      <vt:lpstr>UKPRN</vt:lpstr>
      <vt:lpstr>Val_datacol</vt:lpstr>
      <vt:lpstr>val_failed</vt:lpstr>
      <vt:lpstr>val_reason_datacol</vt:lpstr>
      <vt:lpstr>val_reason_rowtag</vt:lpstr>
      <vt:lpstr>val_reason_rowvar</vt:lpstr>
      <vt:lpstr>val_rowtag1</vt:lpstr>
      <vt:lpstr>val_rowtag10</vt:lpstr>
      <vt:lpstr>val_rowtag11</vt:lpstr>
      <vt:lpstr>val_rowtag12</vt:lpstr>
      <vt:lpstr>val_rowtag13</vt:lpstr>
      <vt:lpstr>val_rowtag14</vt:lpstr>
      <vt:lpstr>val_rowtag15</vt:lpstr>
      <vt:lpstr>val_rowtag18</vt:lpstr>
      <vt:lpstr>val_rowtag19</vt:lpstr>
      <vt:lpstr>val_rowtag2</vt:lpstr>
      <vt:lpstr>val_rowtag3</vt:lpstr>
      <vt:lpstr>val_rowtag4</vt:lpstr>
      <vt:lpstr>val_rowtag5</vt:lpstr>
      <vt:lpstr>val_rowtag6</vt:lpstr>
      <vt:lpstr>val_rowtag7</vt:lpstr>
      <vt:lpstr>val_rowtag8</vt:lpstr>
      <vt:lpstr>val_rowtag9</vt:lpstr>
      <vt:lpstr>val_rowtg8</vt:lpstr>
      <vt:lpstr>Val_rowvar</vt:lpstr>
      <vt:lpstr>val_warning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partrha</dc:creator>
  <cp:lastModifiedBy>Phil Walsh Atkins</cp:lastModifiedBy>
  <cp:lastPrinted>2016-07-22T11:30:20Z</cp:lastPrinted>
  <dcterms:created xsi:type="dcterms:W3CDTF">2013-05-15T12:07:20Z</dcterms:created>
  <dcterms:modified xsi:type="dcterms:W3CDTF">2022-11-04T13:09:19Z</dcterms:modified>
</cp:coreProperties>
</file>