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3001"/>
  <x:workbookPr codeName="ThisWorkbook" defaultThemeVersion="124226"/>
  <mc:AlternateContent xmlns:mc="http://schemas.openxmlformats.org/markup-compatibility/2006">
    <mc:Choice Requires="x15">
      <x15ac:absPath xmlns:x15ac="http://schemas.microsoft.com/office/spreadsheetml/2010/11/ac" url="S:\Allocations\Grant allocations\2020-21\Grant tables\Templates\July\"/>
    </mc:Choice>
  </mc:AlternateContent>
  <xr:revisionPtr revIDLastSave="0" documentId="13_ncr:1_{D65BF6DD-CCF6-4B7D-8E49-A5DD224026A9}" xr6:coauthVersionLast="45" xr6:coauthVersionMax="45" xr10:uidLastSave="{00000000-0000-0000-0000-000000000000}"/>
  <x:bookViews>
    <x:workbookView xWindow="-110" yWindow="-110" windowWidth="22780" windowHeight="14660" tabRatio="769" xr2:uid="{00000000-000D-0000-FFFF-FFFF00000000}"/>
  </x:bookViews>
  <x:sheets>
    <x:sheet name="Information" sheetId="79" r:id="rId1"/>
    <x:sheet name="A Summary" sheetId="77" r:id="rId2"/>
    <x:sheet name="B High-cost" sheetId="22" r:id="rId3"/>
    <x:sheet name="C NMAH supplement" sheetId="80" r:id="rId4"/>
    <x:sheet name="D Erasmus+" sheetId="78" r:id="rId5"/>
    <x:sheet name="E Other high-cost TAs" sheetId="43" r:id="rId6"/>
    <x:sheet name="F Student access and success" sheetId="30" r:id="rId7"/>
    <x:sheet name="G Parameters" sheetId="17" r:id="rId8"/>
  </x:sheets>
  <x:definedNames>
    <x:definedName name="A_datacols1">'A Summary'!$C$33:$D$33</x:definedName>
    <x:definedName name="A_datacols2">'A Summary'!$F$33</x:definedName>
    <x:definedName name="A_hidecols">'A Summary'!$D$34</x:definedName>
    <x:definedName name="A_hiderows_group1">'A Summary'!$I$4:$I$4</x:definedName>
    <x:definedName name="A_hiderows_group2">'A Summary'!#REF!</x:definedName>
    <x:definedName name="A_rowtags1">'A Summary'!$I$7:$I$17</x:definedName>
    <x:definedName name="A_rowtags2">'A Summary'!$I$19:$I$21</x:definedName>
    <x:definedName name="A_rowtags3">'A Summary'!$I$23:$I$24</x:definedName>
    <x:definedName name="A_rowvars">'A Summary'!$I$5</x:definedName>
    <x:definedName name="ACCL_TA">'E Other high-cost TAs'!$N$5</x:definedName>
    <x:definedName name="B_datacols1">'B High-cost'!$D$56:$K$56</x:definedName>
    <x:definedName name="B_datacols2">'B High-cost'!$M$56:$O$56</x:definedName>
    <x:definedName name="B_rowtags">'B High-cost'!$Q$5:$S$51</x:definedName>
    <x:definedName name="B_rowvars">'B High-cost'!$Q$4:$S$4</x:definedName>
    <x:definedName name="C_coltags1">'C NMAH supplement'!$C$47:$D$47</x:definedName>
    <x:definedName name="C_coltags2">'C NMAH supplement'!$E$47:$F$47</x:definedName>
    <x:definedName name="C_coltags3">'C NMAH supplement'!$G$47:$I$47</x:definedName>
    <x:definedName name="C_colvars">'C NMAH supplement'!$A$47</x:definedName>
    <x:definedName name="C_datacols">'C NMAH supplement'!$C$48:$I$48</x:definedName>
    <x:definedName name="C_rowtags">'C NMAH supplement'!$K$7:$L$45</x:definedName>
    <x:definedName name="C_rowvars">'C NMAH supplement'!$K$6:$L$6</x:definedName>
    <x:definedName name="D_coltags1">'D Erasmus+'!$B$11:$C$11</x:definedName>
    <x:definedName name="D_coltags2">'D Erasmus+'!$D$11:$E$11</x:definedName>
    <x:definedName name="D_coltags3">'D Erasmus+'!$F$11:$G$11</x:definedName>
    <x:definedName name="D_colvars">'D Erasmus+'!$A$11</x:definedName>
    <x:definedName name="D_datacols">'D Erasmus+'!$B$12:$G$12</x:definedName>
    <x:definedName name="D_rowtags">'D Erasmus+'!$I$7:$I$9</x:definedName>
    <x:definedName name="D_rowvars">'D Erasmus+'!$I$6</x:definedName>
    <x:definedName name="DATE">'A Summary'!$K$5</x:definedName>
    <x:definedName name="DENINTAR">'A Summary'!$L$30</x:definedName>
    <x:definedName name="DENINTAR_ISOV">'A Summary'!$L$31</x:definedName>
    <x:definedName name="DENINTAR_ISOV2">'A Summary'!#REF!</x:definedName>
    <x:definedName name="DENINTAR2">'A Summary'!#REF!</x:definedName>
    <x:definedName name="DIS_WHCOUNT">'F Student access and success'!$J$65</x:definedName>
    <x:definedName name="DISABLED">'F Student access and success'!$A$60</x:definedName>
    <x:definedName name="E_datacols1">'E Other high-cost TAs'!$E$99:$O$99</x:definedName>
    <x:definedName name="E_datacols2">'E Other high-cost TAs'!$Q$99:$U$99</x:definedName>
    <x:definedName name="E_rowtags">'E Other high-cost TAs'!$W$6:$Z$94</x:definedName>
    <x:definedName name="E_rowvars">'E Other high-cost TAs'!$W$5:$Z$5</x:definedName>
    <x:definedName name="ERAS_TA">'D Erasmus+'!$G$4</x:definedName>
    <x:definedName name="F_datacols">'F Student access and success'!$E$80</x:definedName>
    <x:definedName name="F_rowtags1">'F Student access and success'!$H$6:$H$13</x:definedName>
    <x:definedName name="F_rowtags11">'F Student access and success'!$H$54:$H$56</x:definedName>
    <x:definedName name="F_rowtags12">'F Student access and success'!$H$62:$H$63</x:definedName>
    <x:definedName name="F_rowtags13">'F Student access and success'!$H$65:$H$68</x:definedName>
    <x:definedName name="F_rowtags15">'F Student access and success'!$H$70:$H$71</x:definedName>
    <x:definedName name="F_rowtags16">'F Student access and success'!$H$73:$H$75</x:definedName>
    <x:definedName name="F_rowtags2">'F Student access and success'!$H$15:$H$18</x:definedName>
    <x:definedName name="F_rowtags4">'F Student access and success'!$H$20:$H$23</x:definedName>
    <x:definedName name="F_rowtags5">'F Student access and success'!$H$29:$H$36</x:definedName>
    <x:definedName name="F_rowtags6">'F Student access and success'!$H$38:$H$42</x:definedName>
    <x:definedName name="F_rowtags8">'F Student access and success'!$H$44:$H$47</x:definedName>
    <x:definedName name="F_rowtags9">'F Student access and success'!$H$52</x:definedName>
    <x:definedName name="F_rowvars">'F Student access and success'!$H$5</x:definedName>
    <x:definedName name="G_datacols">'G Parameters'!$B$61</x:definedName>
    <x:definedName name="G_rowtags">'G Parameters'!$J$56:$J$59</x:definedName>
    <x:definedName name="G_rowvars">'G Parameters'!$J$55</x:definedName>
    <x:definedName name="HEALTH_TA">'C NMAH supplement'!$I$4:$I$6</x:definedName>
    <x:definedName name="HIGHCOST">'B High-cost'!$K$4</x:definedName>
    <x:definedName name="INT_TA">'E Other high-cost TAs'!$M$5</x:definedName>
    <x:definedName name="LOND_TA">'E Other high-cost TAs'!$O$5</x:definedName>
    <x:definedName name="MEDINTAR">'A Summary'!$L$28</x:definedName>
    <x:definedName name="MEDINTAR_ISOV">'A Summary'!$L$29</x:definedName>
    <x:definedName name="MEDINTAR_ISOV2">'A Summary'!#REF!</x:definedName>
    <x:definedName name="MEDINTAR2">'A Summary'!#REF!</x:definedName>
    <x:definedName name="PGTS_TA">'E Other high-cost TAs'!$L$5</x:definedName>
    <x:definedName name="_xlnm.Print_Area" localSheetId="1">'A Summary'!$A$1:$F$32</x:definedName>
    <x:definedName name="_xlnm.Print_Area" localSheetId="2">'B High-cost'!$A$1:$O$54</x:definedName>
    <x:definedName name="_xlnm.Print_Area" localSheetId="3">'C NMAH supplement'!$A$1:$I$45</x:definedName>
    <x:definedName name="_xlnm.Print_Area" localSheetId="4">'D Erasmus+'!$A$1:$G$9</x:definedName>
    <x:definedName name="_xlnm.Print_Area" localSheetId="5">'E Other high-cost TAs'!$A$1:$V$97</x:definedName>
    <x:definedName name="_xlnm.Print_Area" localSheetId="6">'F Student access and success'!$A$1:$F$78</x:definedName>
    <x:definedName name="_xlnm.Print_Area" localSheetId="7">'G Parameters'!$A$1:$H$59</x:definedName>
    <x:definedName name="_xlnm.Print_Area" localSheetId="0">Information!$A$1:$R$15</x:definedName>
    <x:definedName name="_xlnm.Print_Titles" localSheetId="5">'E Other high-cost TAs'!$A:$D,'E Other high-cost TAs'!$1:$5</x:definedName>
    <x:definedName name="PRORATA">'A Summary'!$N$2</x:definedName>
    <x:definedName name="PROVIDER">'A Summary'!$K$2</x:definedName>
    <x:definedName name="SP_FT">'F Student access and success'!$A$4</x:definedName>
    <x:definedName name="SP_PT">'F Student access and success'!$A$51</x:definedName>
    <x:definedName name="SPDISPOP">'F Student access and success'!$J$66</x:definedName>
    <x:definedName name="SPDSAALLOC">'F Student access and success'!$J$62</x:definedName>
    <x:definedName name="SPSDALLOC">'F Student access and success'!$J$63</x:definedName>
    <x:definedName name="SPSECTORFLAG">'A Summary'!$M$2</x:definedName>
    <x:definedName name="TABLEA">'A Summary'!$A$1</x:definedName>
    <x:definedName name="TABLEB">'B High-cost'!$A$1</x:definedName>
    <x:definedName name="TABLEC">'C NMAH supplement'!$A$1</x:definedName>
    <x:definedName name="TABLED">'D Erasmus+'!$A$1</x:definedName>
    <x:definedName name="TABLEE">'E Other high-cost TAs'!$A$1</x:definedName>
    <x:definedName name="TABLEF">'F Student access and success'!$A$1</x:definedName>
    <x:definedName name="TABLEG">'G Parameters'!$A$1</x:definedName>
    <x:definedName name="TC_coltags3">#REF!</x:definedName>
    <x:definedName name="UKPRN">'A Summary'!$L$2</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D31" i="77" l="1"/>
  <x:c r="D30" i="77"/>
  <x:c r="D29" i="77"/>
  <x:c r="D28" i="77"/>
  <x:c r="C5" i="77" l="1"/>
  <x:c r="A12" i="79" l="1"/>
  <x:c r="A13" i="79"/>
  <x:c r="A27" i="77" l="1"/>
  <x:c r="C31" i="77"/>
  <x:c r="C30" i="77"/>
  <x:c r="C29" i="77"/>
  <x:c r="C28" i="77"/>
  <x:c r="A10" i="79" l="1"/>
  <x:c r="A14" i="79" l="1"/>
  <x:c r="K18" i="77" l="1"/>
  <x:c r="A11" i="79" l="1"/>
  <x:c r="A9" i="79"/>
  <x:c r="K19" i="77" l="1"/>
  <x:c r="A4" i="79"/>
  <x:c r="K20" i="77" l="1"/>
  <x:c r="A1" i="80" l="1"/>
  <x:c r="A1" i="43"/>
  <x:c r="A1" i="17"/>
  <x:c r="A1" i="30"/>
  <x:c r="A1" i="78"/>
  <x:c r="A1" i="77"/>
  <x:c r="A1" i="22"/>
  <x:c r="M4" i="79" l="1"/>
  <x:c r="L4" i="79"/>
  <x:c r="K4" i="79"/>
  <x:c r="J4" i="79"/>
  <x:c r="I4" i="79"/>
  <x:c r="H4" i="79"/>
  <x:c r="G4" i="79"/>
  <x:c r="F4" i="79"/>
  <x:c r="E4" i="79"/>
  <x:c r="D4" i="79"/>
  <x:c r="C4" i="79"/>
  <x:c r="B4" i="79"/>
  <x:c r="B8" i="80" l="1"/>
  <x:c r="B14" i="80" l="1"/>
  <x:c r="B22" i="80"/>
  <x:c r="B30" i="80"/>
  <x:c r="B38" i="80"/>
  <x:c r="B10" i="80"/>
  <x:c r="B18" i="80"/>
  <x:c r="B26" i="80"/>
  <x:c r="B34" i="80"/>
  <x:c r="B42" i="80"/>
  <x:c r="B12" i="80"/>
  <x:c r="B16" i="80"/>
  <x:c r="B20" i="80"/>
  <x:c r="B24" i="80"/>
  <x:c r="B28" i="80"/>
  <x:c r="B32" i="80"/>
  <x:c r="B36" i="80"/>
  <x:c r="B40" i="80"/>
  <x:c r="B44" i="80"/>
  <x:c r="A5" i="79" l="1"/>
  <x:c r="A3" i="77" l="1"/>
  <x:c r="A8" i="79" s="1"/>
  <x:c r="C8" i="43" l="1"/>
  <x:c r="C88" i="43"/>
  <x:c r="C92" i="43"/>
  <x:c r="C20" i="43"/>
  <x:c r="C87" i="43"/>
  <x:c r="C91" i="43"/>
  <x:c r="C89" i="43"/>
  <x:c r="C93" i="43"/>
  <x:c r="C10" i="43"/>
  <x:c r="C84" i="43"/>
  <x:c r="C61" i="43"/>
  <x:c r="C68" i="43"/>
  <x:c r="C60" i="43"/>
  <x:c r="C59" i="43"/>
  <x:c r="C80" i="43"/>
  <x:c r="C82" i="43"/>
  <x:c r="C72" i="43"/>
  <x:c r="C74" i="43"/>
  <x:c r="C76" i="43"/>
  <x:c r="C64" i="43"/>
  <x:c r="C66" i="43"/>
  <x:c r="C52" i="43"/>
  <x:c r="C54" i="43"/>
  <x:c r="C56" i="43"/>
  <x:c r="C44" i="43"/>
  <x:c r="C46" i="43"/>
  <x:c r="C48" i="43"/>
  <x:c r="C36" i="43"/>
  <x:c r="C28" i="43"/>
  <x:c r="C38" i="43"/>
  <x:c r="C40" i="43"/>
  <x:c r="C30" i="43"/>
  <x:c r="C32" i="43"/>
  <x:c r="C22" i="43"/>
  <x:c r="C24" i="43"/>
  <x:c r="C14" i="43"/>
  <x:c r="C16" i="43"/>
  <x:c r="C12" i="22" l="1"/>
  <x:c r="C10" i="22"/>
  <x:c r="C6" i="22"/>
  <x:c r="C9" i="22"/>
  <x:c r="C7" i="22"/>
  <x:c r="C33" i="22"/>
  <x:c r="C48" i="22"/>
  <x:c r="C49" i="22"/>
  <x:c r="C50" i="22"/>
  <x:c r="C44" i="22"/>
  <x:c r="C45" i="22"/>
  <x:c r="C46" i="22"/>
  <x:c r="C40" i="22"/>
  <x:c r="C41" i="22"/>
  <x:c r="C42" i="22"/>
  <x:c r="C36" i="22"/>
  <x:c r="C37" i="22"/>
  <x:c r="C38" i="22"/>
  <x:c r="C32" i="22"/>
  <x:c r="C34" i="22"/>
  <x:c r="C17" i="22"/>
  <x:c r="C28" i="22"/>
  <x:c r="C29" i="22"/>
  <x:c r="C30" i="22"/>
  <x:c r="C24" i="22"/>
  <x:c r="C25" i="22"/>
  <x:c r="C26" i="22"/>
  <x:c r="C20" i="22"/>
  <x:c r="C21" i="22"/>
  <x:c r="C22" i="22"/>
  <x:c r="C16" i="22"/>
  <x:c r="C18" i="22"/>
  <x:c r="C14" i="22"/>
  <x:c r="C13" i="22"/>
</x:calcChain>
</file>

<file path=xl/sharedStrings.xml><?xml version="1.0" encoding="utf-8"?>
<x:sst xmlns:x="http://schemas.openxmlformats.org/spreadsheetml/2006/main" count="1459" uniqueCount="397">
  <x:si>
    <x:t>Mode</x:t>
  </x:si>
  <x:si>
    <x:t>PT</x:t>
  </x:si>
  <x:si>
    <x:t>FTS</x:t>
  </x:si>
  <x:si>
    <x:t>Total</x:t>
  </x:si>
  <x:si>
    <x:t>All</x:t>
  </x:si>
  <x:si>
    <x:t>Level</x:t>
  </x:si>
  <x:si>
    <x:t>UG</x:t>
  </x:si>
  <x:si>
    <x:t>A</x:t>
  </x:si>
  <x:si>
    <x:t>B</x:t>
  </x:si>
  <x:si>
    <x:t>D</x:t>
  </x:si>
  <x:si>
    <x:t>Length</x:t>
  </x:si>
  <x:si>
    <x:t>Long</x:t>
  </x:si>
  <x:si>
    <x:t>Standard</x:t>
  </x:si>
  <x:si>
    <x:t>Price group</x:t>
  </x:si>
  <x:si>
    <x:t>SWOUT</x:t>
  </x:si>
  <x:si>
    <x:t>London weighting</x:t>
  </x:si>
  <x:si>
    <x:t>Clinical consultants' pay</x:t>
  </x:si>
  <x:si>
    <x:t>NHS pensions scheme compensation</x:t>
  </x:si>
  <x:si>
    <x:t>Weighted FTEs</x:t>
  </x:si>
  <x:si>
    <x:t>Funding rate per weighted FTE (£)</x:t>
  </x:si>
  <x:si>
    <x:t>Allocation (£)</x:t>
  </x:si>
  <x:si>
    <x:t>DISFTE</x:t>
  </x:si>
  <x:si>
    <x:t>Senior academic GPs' pay</x:t>
  </x:si>
  <x:si>
    <x:t>S</x:t>
  </x:si>
  <x:si>
    <x:t>L</x:t>
  </x:si>
  <x:si>
    <x:t xml:space="preserve"> </x:t>
  </x:si>
  <x:si>
    <x:t>Scaling factor</x:t>
  </x:si>
  <x:si>
    <x:t>C1</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</x:si>
  <x:si>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</x:si>
  <x:si>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</x:si>
  <x:si>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</x:si>
  <x:si>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</x:si>
  <x:si>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</x:si>
  <x:si>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</x:si>
  <x:si>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</x:si>
  <x:si>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</x:si>
  <x:si>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</x:si>
  <x:si>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</x:si>
  <x:si>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</x:si>
  <x:si>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</x:si>
  <x:si>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</x:si>
  <x:si>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</x:si>
  <x:si>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</x:si>
  <x:si>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</x:si>
  <x:si>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</x:si>
  <x:si>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</x:si>
  <x:si>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</x:si>
  <x:si>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</x:si>
  <x:si>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</x:si>
  <x:si>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</x:si>
  <x:si>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</x:si>
  <x:si>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</x:si>
  <x:si>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</x:si>
  <x:si>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</x:si>
  <x:si>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</x:si>
  <x:si>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</x:si>
  <x:si>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</x:si>
  <x:si>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</x:si>
  <x:si>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</x:si>
  <x:si>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</x:si>
  <x:si>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</x:si>
  <x:si>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</x:si>
  <x:si>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</x:si>
  <x:si>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</x:si>
  <x:si>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</x:si>
  <x:si>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</x:si>
  <x:si>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</x:si>
  <x:si>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</x:si>
  <x:si>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</x:si>
  <x:si>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</x:si>
  <x:si>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</x:si>
  <x:si>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</x:si>
  <x:si>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</x:si>
  <x:si>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</x:si>
  <x:si>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</x:si>
  <x:si>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</x:si>
  <x:si>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</x:si>
  <x:si>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</x:si>
  <x:si>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</x:si>
  <x:si>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</x:si>
  <x:si>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</x:si>
  <x:si>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</x:si>
  <x:si>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</x:si>
  <x:si>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</x:si>
  <x:si>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</x:si>
  <x:si>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</x:si>
  <x:si>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</x:si>
  <x:si>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M_D_ADJ</x:t>
  </x:si>
  <x:si>
    <x:t>2.1</x:t>
  </x:si>
  <x:si>
    <x:t>C1 and C2</x:t>
  </x:si>
  <x:si>
    <x:t>Students attending courses in London</x:t>
  </x:si>
  <x:si>
    <x:t>Erasmus+ and overseas study programmes</x:t>
  </x:si>
  <x:si>
    <x:t>Other FTE adjustments</x:t>
  </x:si>
  <x:si>
    <x:t>Intensive postgraduate provision (£)</x:t>
  </x:si>
  <x:si>
    <x:t>Students attending courses in London (£)</x:t>
  </x:si>
  <x:si>
    <x:t>HOMEF</x:t>
  </x:si>
  <x:si>
    <x:t>Specialist institutions</x:t>
  </x:si>
  <x:si>
    <x:t>PGT_ML</x:t>
  </x:si>
  <x:si>
    <x:t>PGT_OTH</x:t>
  </x:si>
  <x:si>
    <x:t>Postgraduate taught supplement</x:t>
  </x:si>
  <x:si>
    <x:t>Postgraduate taught supplement (£)</x:t>
  </x:si>
  <x:si>
    <x:t>Disabled students' premium</x:t>
  </x:si>
  <x:si>
    <x:t>Main allocation (£)</x:t>
  </x:si>
  <x:si>
    <x:t>Supplement (£)</x:t>
  </x:si>
  <x:si>
    <x:t>HIGHCOST</x:t>
  </x:si>
  <x:si>
    <x:t>T_TOT</x:t>
  </x:si>
  <x:si>
    <x:t>GRANT</x:t>
  </x:si>
  <x:si>
    <x:t>ALLOC</x:t>
  </x:si>
  <x:si>
    <x:t>MEDINTAR</x:t>
  </x:si>
  <x:si>
    <x:t>DENINTAR</x:t>
  </x:si>
  <x:si>
    <x:t>PGTS_TA</x:t>
  </x:si>
  <x:si>
    <x:t>INT_TA</x:t>
  </x:si>
  <x:si>
    <x:t>ACCL_TA</x:t>
  </x:si>
  <x:si>
    <x:t>ERAS_TA</x:t>
  </x:si>
  <x:si>
    <x:t>LOND_TA</x:t>
  </x:si>
  <x:si>
    <x:t>IS_TA</x:t>
  </x:si>
  <x:si>
    <x:t>CCPAY_TA</x:t>
  </x:si>
  <x:si>
    <x:t>SAGP_TA</x:t>
  </x:si>
  <x:si>
    <x:t>NHS_TA</x:t>
  </x:si>
  <x:si>
    <x:t>Titles</x:t>
  </x:si>
  <x:si>
    <x:t>E_rowtags</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</x:si>
  <x:si>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</x:si>
  <x:si>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</x:si>
  <x:si>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</x:si>
  <x:si>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</x:si>
  <x:si>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</x:si>
  <x:si>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</x:si>
  <x:si>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</x:si>
  <x:si>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</x:si>
  <x:si>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</x:si>
  <x:si>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</x:si>
  <x:si>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</x:si>
  <x:si>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</x:si>
  <x:si>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</x:si>
  <x:si>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</x:si>
  <x:si>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HEALTH</x:t>
  </x:si>
  <x:si>
    <x:t>B_datacols1, B_datacols2</x:t>
  </x:si>
  <x:si>
    <x:t>SP_FT</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</x:si>
  <x:si>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</x:si>
  <x:si>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</x:si>
  <x:si>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</x:si>
  <x:si>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</x:si>
  <x:si>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</x:si>
  <x:si>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</x:si>
  <x:si>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</x:si>
  <x:si>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</x:si>
  <x:si>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</x:si>
  <x:si>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</x:si>
  <x:si>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</x:si>
  <x:si>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</x:si>
  <x:si>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</x:si>
  <x:si>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</x:si>
  <x:si>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</x:si>
  <x:si>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</x:si>
  <x:si>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</x:si>
  <x:si>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</x:si>
  <x:si>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</x:si>
  <x:si>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</x:si>
  <x:si>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</x:si>
  <x:si>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</x:si>
  <x:si>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A_datacols1, A_datacols2</x:t>
  </x:si>
  <x:si>
    <x:t>UKPRN</x:t>
  </x:si>
  <x:si>
    <x:t>Non-fundable</x:t>
  </x:si>
  <x:si>
    <x:t>Type of year abroad</x:t>
  </x:si>
  <x:si>
    <x:t>Outgoing Erasmus+ year abroad</x:t>
  </x:si>
  <x:si>
    <x:t>Outgoing year abroad outside the Erasmus+ programme</x:t>
  </x:si>
  <x:si>
    <x:t>Sandwich year out</x:t>
  </x:si>
  <x:si>
    <x:t>Total years countable for Erasmus+ and overseas study programmes</x:t>
  </x:si>
  <x:si>
    <x:t>Erasmus+ and overseas study programmes (£)</x:t>
  </x:si>
  <x:si>
    <x:t>Profession</x:t>
  </x:si>
  <x:si>
    <x:t>YEARABR</x:t>
  </x:si>
  <x:si>
    <x:t>ERAS</x:t>
  </x:si>
  <x:si>
    <x:t>NON_ERAS</x:t>
  </x:si>
  <x:si>
    <x:t>Dental hygiene</x:t>
  </x:si>
  <x:si>
    <x:t>Dental therapy</x:t>
  </x:si>
  <x:si>
    <x:t>Dietetics</x:t>
  </x:si>
  <x:si>
    <x:t>Midwifery</x:t>
  </x:si>
  <x:si>
    <x:t>Occupational therapy</x:t>
  </x:si>
  <x:si>
    <x:t>Operating department practice</x:t>
  </x:si>
  <x:si>
    <x:t>Physiotherapy</x:t>
  </x:si>
  <x:si>
    <x:t>A Summary</x:t>
  </x:si>
  <x:si>
    <x:t>D Erasmus+</x:t>
  </x:si>
  <x:si>
    <x:t>HEALTHFTETOT</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</x:si>
  <x:si>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</x:si>
  <x:si>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</x:si>
  <x:si>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</x:si>
  <x:si>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</x:si>
  <x:si>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</x:si>
  <x:si>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</x:si>
  <x:si>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</x:si>
  <x:si>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</x:si>
  <x:si>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</x:si>
  <x:si>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</x:si>
  <x:si>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</x:si>
  <x:si>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</x:si>
  <x:si>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</x:si>
  <x:si>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</x:si>
  <x:si>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</x:si>
  <x:si>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</x:si>
  <x:si>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</x:si>
  <x:si>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</x:si>
  <x:si>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</x:si>
  <x:si>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</x:si>
  <x:si>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</x:si>
  <x:si>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</x:si>
  <x:si>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</x:si>
  <x:si>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</x:si>
  <x:si>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D_rowtags</x:t>
  </x:si>
  <x:si>
    <x:t>D_colvars</x:t>
  </x:si>
  <x:si>
    <x:t>D_rowvars</x:t>
  </x:si>
  <x:si>
    <x:t>A_</x:t>
  </x:si>
  <x:si>
    <x:t>B_</x:t>
  </x:si>
  <x:si>
    <x:t>D_</x:t>
  </x:si>
  <x:si>
    <x:t>E_</x:t>
  </x:si>
  <x:si>
    <x:t>F_</x:t>
  </x:si>
  <x:si>
    <x:t>E_rowvars</x:t>
  </x:si>
  <x:si>
    <x:t>D_coltags1, D_coltags2, D_coltags3</x:t>
  </x:si>
  <x:si>
    <x:t>D_datacols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</x:si>
  <x:si>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</x:si>
  <x:si>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</x:si>
  <x:si>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</x:si>
  <x:si>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</x:si>
  <x:si>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</x:si>
  <x:si>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</x:si>
  <x:si>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</x:si>
  <x:si>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</x:si>
  <x:si>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</x:si>
  <x:si>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</x:si>
  <x:si>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</x:si>
  <x:si>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</x:si>
  <x:si>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</x:si>
  <x:si>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</x:si>
  <x:si>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</x:si>
  <x:si>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</x:si>
  <x:si>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</x:si>
  <x:si>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</x:si>
  <x:si>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</x:si>
  <x:si>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</x:si>
  <x:si>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</x:si>
  <x:si>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</x:si>
  <x:si>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</x:si>
  <x:si>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</x:si>
  <x:si>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</x:si>
  <x:si>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</x:si>
  <x:si>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</x:si>
  <x:si>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</x:si>
  <x:si>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SP_FT_MAIN</x:t>
  </x:si>
  <x:si>
    <x:t>SP_FT_MAIN_HEALTH</x:t>
  </x:si>
  <x:si>
    <x:t>SP_FT_SUPP</x:t>
  </x:si>
  <x:si>
    <x:t>SP_FT_SUPP_HEALTH</x:t>
  </x:si>
  <x:si>
    <x:t>SP_PT_HEALTH</x:t>
  </x:si>
  <x:si>
    <x:t>DISABLED_PREV</x:t>
  </x:si>
  <x:si>
    <x:t>DISABLED_HEALTH</x:t>
  </x:si>
  <x:si>
    <x:t>Of which maximum overseas numbers</x:t>
  </x:si>
  <x:si>
    <x:t>Nursing, midwifery and allied health supplement (£)</x:t>
  </x:si>
  <x:si>
    <x:t>Nursing, midwifery and allied health supplement</x:t>
  </x:si>
  <x:si>
    <x:t>Date</x:t>
  </x:si>
  <x:si>
    <x:t>Hide sheet</x:t>
  </x:si>
  <x:si>
    <x:t>Last row</x:t>
  </x:si>
  <x:si>
    <x:t>Sub-level</x:t>
  </x:si>
  <x:si>
    <x:t>Age</x:t>
  </x:si>
  <x:si>
    <x:t>Risk category</x:t>
  </x:si>
  <x:si>
    <x:t>Weight</x:t>
  </x:si>
  <x:si>
    <x:t>First degree</x:t>
  </x:si>
  <x:si>
    <x:t>Young</x:t>
  </x:si>
  <x:si>
    <x:t>Medium</x:t>
  </x:si>
  <x:si>
    <x:t>High</x:t>
  </x:si>
  <x:si>
    <x:t>Mature</x:t>
  </x:si>
  <x:si>
    <x:t>Other UG</x:t>
  </x:si>
  <x:si>
    <x:t>Total headcount</x:t>
  </x:si>
  <x:si>
    <x:t>Quintiles</x:t>
  </x:si>
  <x:si>
    <x:t>1 and 2</x:t>
  </x:si>
  <x:si>
    <x:t>Disability status</x:t>
  </x:si>
  <x:si>
    <x:t>In receipt of DSA</x:t>
  </x:si>
  <x:si>
    <x:t>Self-declared disability, not in receipt of DSA</x:t>
  </x:si>
  <x:si>
    <x:t>Of which related to NMAH² funding transfer (£)</x:t>
  </x:si>
  <x:si>
    <x:t>Provider</x:t>
  </x:si>
  <x:si>
    <x:t>Provider name</x:t>
  </x:si>
  <x:si>
    <x:t>PROVIDER</x:t>
  </x:si>
  <x:si>
    <x:t>Of which related to nursing, midwifery and allied health funding transfer (£)</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</x:si>
  <x:si>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</x:si>
  <x:si>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</x:si>
  <x:si>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</x:si>
  <x:si>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</x:si>
  <x:si>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</x:si>
  <x:si>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</x:si>
  <x:si>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</x:si>
  <x:si>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</x:si>
  <x:si>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full-time (main allocation)</x:t>
  </x:si>
  <x:si>
    <x:t>Premium to support successful student outcomes: full-time (supplement)</x:t>
  </x:si>
  <x:si>
    <x:t>Premium to support successful student outcomes: part-time</x:t>
  </x:si>
  <x:si>
    <x:t>Accelerated 
full-time undergraduate provision (£)</x:t>
  </x:si>
  <x:si>
    <x:t>B High-cost</x:t>
  </x:si>
  <x:si>
    <x:t>Premium to support successful student outcomes: full-time</x:t>
  </x:si>
  <x:si>
    <x:t>Adjustment for over-recruitment against medical and dental intake targets</x:t>
  </x:si>
  <x:si>
    <x:t>Very high-cost STEM subjects</x:t>
  </x:si>
  <x:si>
    <x:t>OfS-fundable</x:t>
  </x:si>
  <x:si>
    <x:t>PGT (UG fee)</x:t>
  </x:si>
  <x:si>
    <x:t>Total funding</x:t>
  </x:si>
  <x:si>
    <x:t>VHCSS_TA</x:t>
  </x:si>
  <x:si>
    <x:t>FTEs from OfS data survey</x:t>
  </x:si>
  <x:si>
    <x:t>Additional NMAH cohort: PGT FTEs</x:t>
  </x:si>
  <x:si>
    <x:t>Additional NMAH cohort: DHDT FTEs</x:t>
  </x:si>
  <x:si>
    <x:t>² Nursing, midwifery and allied health</x:t>
  </x:si>
  <x:si>
    <x:t>PGT (Masters' loan)</x:t>
  </x:si>
  <x:si>
    <x:t>PGT (Other)</x:t>
  </x:si>
  <x:si>
    <x:t>A, B, C1 and C2</x:t>
  </x:si>
  <x:si>
    <x:t>Of which related to NMAH funding transfer</x:t>
  </x:si>
  <x:si>
    <x:t>¹ Nursing, midwifery and allied health</x:t>
  </x:si>
  <x:si>
    <x:t>² Dental hygiene and dental therapy</x:t>
  </x:si>
  <x:si>
    <x:t>Additional NMAH¹ cohort: UG FTEs
(excl. DHDT²)</x:t>
  </x:si>
  <x:si>
    <x:t>Additional NMAH¹ cohort: UG FTEs 
(excl. DHDT²)</x:t>
  </x:si>
  <x:si>
    <x:t>HEALTHTAFTETOT</x:t>
  </x:si>
  <x:si>
    <x:t>SPSECTORFLAG</x:t>
  </x:si>
  <x:si>
    <x:t>Hide for no SP sector rates applied</x:t>
  </x:si>
  <x:si>
    <x:t>Headcount of at-risk and underrepresented students</x:t>
  </x:si>
  <x:si>
    <x:t>Table A: 2020-21 Summary of allocations</x:t>
  </x:si>
  <x:si>
    <x:t>Medical intake target for 2020-21</x:t>
  </x:si>
  <x:si>
    <x:t>Dental intake target for 2020-21</x:t>
  </x:si>
  <x:si>
    <x:t>Table B: 2020-21 High-cost subject funding</x:t>
  </x:si>
  <x:si>
    <x:t>Total FTEs for 2020-21 high-cost subject funding</x:t>
  </x:si>
  <x:si>
    <x:t>Total NMAH FTEs for
 2020-21
high-cost subject funding</x:t>
  </x:si>
  <x:si>
    <x:t>Total FTEs for 2020-21: Full-time and sandwich year out UG¹</x:t>
  </x:si>
  <x:si>
    <x:t>Total FTEs for 2020-21: Part-time UG¹</x:t>
  </x:si>
  <x:si>
    <x:t>Total FTEs for 2020-21¹</x:t>
  </x:si>
  <x:si>
    <x:t>Table D: 2020-21 Erasmus+ and overseas study programmes</x:t>
  </x:si>
  <x:si>
    <x:t>Table G: 2020-21 Parameters in the funding models</x:t>
  </x:si>
  <x:si>
    <x:t>FTE adjustment</x:t>
  </x:si>
  <x:si>
    <x:t>Full-time and sandwich year out UG headcount (2018-19 HESA/ILR)</x:t>
  </x:si>
  <x:si>
    <x:t>2019-20 Disabled students' premium (£)</x:t>
  </x:si>
  <x:si>
    <x:t>2019-20 years abroad from OfS data survey</x:t>
  </x:si>
  <x:si>
    <x:t>ERASSTU19</x:t>
  </x:si>
  <x:si>
    <x:t>ERAS_TA20</x:t>
  </x:si>
  <x:si>
    <x:t>FTE20</x:t>
  </x:si>
  <x:si>
    <x:t>Additional cohort</x:t>
  </x:si>
  <x:si>
    <x:t>Total FTEs for NMAH supplement</x:t>
  </x:si>
  <x:si>
    <x:t>HOMEF_HEALTH</x:t>
  </x:si>
  <x:si>
    <x:t>HEALTH_ADD</x:t>
  </x:si>
  <x:si>
    <x:t>NMAH_FTEADJ</x:t>
  </x:si>
  <x:si>
    <x:t>HEALTH_TA20</x:t>
  </x:si>
  <x:si>
    <x:t>TA_FTE20</x:t>
  </x:si>
  <x:si>
    <x:t>PGTS_TA20</x:t>
  </x:si>
  <x:si>
    <x:t>INT_TA20</x:t>
  </x:si>
  <x:si>
    <x:t>ACCL_TA20</x:t>
  </x:si>
  <x:si>
    <x:t>LOND_TA20</x:t>
  </x:si>
  <x:si>
    <x:t>INT_TA20_HEALTH</x:t>
  </x:si>
  <x:si>
    <x:t>ACCL_TA20_HEALTH</x:t>
  </x:si>
  <x:si>
    <x:t>LOND_TA20_HEALTH</x:t>
  </x:si>
  <x:si>
    <x:t>Pro-rata</x:t>
  </x:si>
  <x:si>
    <x:t>GTABT20.dbo.Table_A</x:t>
  </x:si>
  <x:si>
    <x:t>GTABT20.dbo.Table_B</x:t>
  </x:si>
  <x:si>
    <x:t>GTABT20.dbo.Table_C</x:t>
  </x:si>
  <x:si>
    <x:t>GTABT20.dbo.Table_D</x:t>
  </x:si>
  <x:si>
    <x:t>GTABT20.dbo.Table_E</x:t>
  </x:si>
  <x:si>
    <x:t>GTABT20.dbo.Table_F</x:t>
  </x:si>
  <x:si>
    <x:t>HOMENF_16</x:t>
  </x:si>
  <x:si>
    <x:t>HOMENFPGT_17</x:t>
  </x:si>
  <x:si>
    <x:t>HOMENFDHDT_17</x:t>
  </x:si>
  <x:si>
    <x:t>OfS-fundable NMAH FTEs</x:t>
  </x:si>
  <x:si>
    <x:t xml:space="preserve">OfS-fundable NMAH FTEs </x:t>
  </x:si>
  <x:si>
    <x:t>FTEADJ20</x:t>
  </x:si>
  <x:si>
    <x:t>HIGHCOST20</x:t>
  </x:si>
  <x:si>
    <x:t>HC20_HEALTH</x:t>
  </x:si>
  <x:si>
    <x:t>F_rowvars</x:t>
  </x:si>
  <x:si>
    <x:t>DSA-eligible headcount
(2018-19 HESA/ILR)</x:t>
  </x:si>
  <x:si>
    <x:t>T</x:t>
  </x:si>
  <x:si>
    <x:t>Funding for high-cost courses</x:t>
  </x:si>
  <x:si>
    <x:t>Funding for student access and success</x:t>
  </x:si>
  <x:si>
    <x:t>Table F: 2020-21 Student access and success</x:t>
  </x:si>
  <x:si>
    <x:t>Table E: 2020-21 Other high-cost targeted allocations</x:t>
  </x:si>
  <x:si>
    <x:t>F Student access and success</x:t>
  </x:si>
  <x:si>
    <x:t>F_datacols</x:t>
  </x:si>
  <x:si>
    <x:t>C NMAH supplement</x:t>
  </x:si>
  <x:si>
    <x:t>C_colvars</x:t>
  </x:si>
  <x:si>
    <x:t>C_rowtags</x:t>
  </x:si>
  <x:si>
    <x:t>C_coltags1, C_coltags2, C_coltags3</x:t>
  </x:si>
  <x:si>
    <x:t>E_datacols1, E_datacols2</x:t>
  </x:si>
  <x:si>
    <x:t>Podiatry</x:t>
  </x:si>
  <x:si>
    <x:t>¹ From 'E Other high-cost TAs' tab of this workbook</x:t>
  </x:si>
  <x:si>
    <x:t>E Other high-cost TAs</x:t>
  </x:si>
  <x:si>
    <x:t>A_rowtags1, A_rowtags2, A_rowtags3</x:t>
  </x:si>
  <x:si>
    <x:t>GRANT_PR</x:t>
  </x:si>
  <x:si>
    <x:t>We have used data from all other providers for which we have 2018-19 individualised data in our calculation of the allocations shown below. This is because we do not have, or are not able to use, individualised data for your provider.</x:t>
  </x:si>
  <x:si>
    <x:t>Funding for specialist providers</x:t>
  </x:si>
  <x:si>
    <x:t>Table C: 2020-21 Nursing, midwifery and allied health supplement</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</x:si>
  <x:si>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</x:si>
  <x:si>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</x:si>
  <x:si>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</x:si>
  <x:si>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</x:si>
  <x:si>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Total FTEs for 2020-21 other high-cost targeted allocations</x:t>
  </x:si>
  <x:si>
    <x:t>We have used data from all other providers for which we have 2018-19 individualised data in our calculation of the ‘Premium to support successful student outcomes: full-time’ allocations shown below.  This is because we do not have, or are not able to use, individualised data for your provider for this part of the Student access and success allocations.</x:t>
  </x:si>
  <x:si>
    <x:t>Total NMAH FTEs for
2020-21 other high-cost  targeted allocations</x:t>
  </x:si>
  <x:si>
    <x:t>2020-21 July grant tables</x:t>
  </x:si>
  <x:si>
    <x:t>Select itemname from  [GTABT20].[dbo].[control_July] where UKPRN='%v'</x:t>
  </x:si>
  <x:si>
    <x:t>2020-21 allocation for days 
registered (£)</x:t>
  </x:si>
  <x:si>
    <x:t>Various</x:t>
  </x:si>
  <x:si>
    <x:t>F_rowtags1, F_rowtags2, F_rowtags4, F_rowtags5, F_rowtags6,  F_rowtags8, F_rowtags9, F_rowtags11, F_rowtags12, F_rowtags13,  F_rowtags15, F_rowtags16</x:t>
  </x:si>
  <x:si>
    <x:t>ALL</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</x:si>
</x:sst>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1">
    <x:numFmt numFmtId="164" formatCode="#,##0.0"/>
    <x:numFmt numFmtId="165" formatCode="#,##0_ ;[Red]\-#,##0\ "/>
    <x:numFmt numFmtId="166" formatCode="#,##0.0_ ;[Red]\-#,##0.0\ "/>
    <x:numFmt numFmtId="167" formatCode="0.0000"/>
    <x:numFmt numFmtId="168" formatCode="#,##0.00000"/>
    <x:numFmt numFmtId="169" formatCode="&quot;£&quot;#,##0.00"/>
    <x:numFmt numFmtId="170" formatCode=";\ ;\ ;"/>
    <x:numFmt numFmtId="171" formatCode="[$£-809]#,##0"/>
    <x:numFmt numFmtId="172" formatCode="0.00000000000"/>
    <x:numFmt numFmtId="173" formatCode="&quot;£&quot;#,##0"/>
    <x:numFmt numFmtId="174" formatCode="0.000"/>
  </x:numFmts>
  <x:fonts count="46"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sz val="10"/>
      <x:color theme="1"/>
      <x:name val="Arial"/>
      <x:family val="2"/>
    </x:font>
    <x:font>
      <x:sz val="10.5"/>
      <x:color theme="0"/>
      <x:name val="Arial"/>
      <x:family val="2"/>
    </x:font>
    <x:font>
      <x:i/>
      <x:sz val="10.5"/>
      <x:name val="Arial"/>
      <x:family val="2"/>
    </x:font>
    <x:font>
      <x:b/>
      <x:sz val="11"/>
      <x:name val="Arial"/>
      <x:family val="2"/>
    </x:font>
    <x:font>
      <x:sz val="26"/>
      <x:name val="Arial"/>
      <x:family val="2"/>
    </x:font>
    <x:font>
      <x:u/>
      <x:sz val="10"/>
      <x:color theme="10"/>
      <x:name val="MS Sans Serif"/>
    </x:font>
    <x:font>
      <x:b/>
      <x:sz val="10"/>
      <x:color rgb="FFFF0000"/>
      <x:name val="Arial"/>
      <x:family val="2"/>
    </x:font>
    <x:font>
      <x:b/>
      <x:u/>
      <x:sz val="11"/>
      <x:name val="Arial"/>
      <x:family val="2"/>
    </x:font>
    <x:font>
      <x:u/>
      <x:sz val="11"/>
      <x:color theme="10"/>
      <x:name val="Arial"/>
      <x:family val="2"/>
    </x:font>
    <x:font>
      <x:sz val="11"/>
      <x:name val="Arial"/>
      <x:family val="2"/>
    </x:font>
    <x:font>
      <x:sz val="26"/>
      <x:color theme="7" tint="-0.499984740745262"/>
      <x:name val="Arial"/>
      <x:family val="2"/>
    </x:font>
    <x:font>
      <x:sz val="20"/>
      <x:color theme="7" tint="-0.499984740745262"/>
      <x:name val="Arial"/>
      <x:family val="2"/>
    </x:font>
    <x:font>
      <x:sz val="20"/>
      <x:color theme="3" tint="-0.499984740745262"/>
      <x:name val="Arial"/>
      <x:family val="2"/>
    </x:font>
    <x:font>
      <x:sz val="10.5"/>
      <x:color theme="0" tint="-0.14999847407452621"/>
      <x:name val="Arial"/>
      <x:family val="2"/>
    </x:font>
    <x:font>
      <x:sz val="22"/>
      <x:color theme="3" tint="-0.499984740745262"/>
      <x:name val="Arial"/>
      <x:family val="2"/>
    </x:font>
    <x:font>
      <x:sz val="10.5"/>
      <x:color theme="9"/>
      <x:name val="Arial"/>
      <x:family val="2"/>
    </x:font>
  </x:fonts>
  <x:fills count="40">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s>
  <x:borders count="95">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x:top style="thin">
        <x:color indexed="64"/>
      </x:top>
      <x:bottom style="medium">
        <x:color indexed="64"/>
      </x:bottom>
      <x:diagonal/>
    </x:border>
    <x:border>
      <x:left/>
      <x:right style="thin">
        <x:color indexed="64"/>
      </x:right>
      <x:top style="thin">
        <x:color indexed="64"/>
      </x:top>
      <x:bottom style="medium">
        <x:color indexed="64"/>
      </x:bottom>
      <x:diagonal/>
    </x:border>
    <x:border>
      <x:left/>
      <x:right style="thin">
        <x:color indexed="64"/>
      </x:right>
      <x:top style="thin">
        <x:color indexed="64"/>
      </x:top>
      <x:bottom style="hair">
        <x:color indexed="64"/>
      </x:bottom>
      <x:diagonal/>
    </x:border>
    <x:border>
      <x:left/>
      <x:right style="thin">
        <x:color indexed="64"/>
      </x:right>
      <x:top/>
      <x:bottom style="thin">
        <x:color indexed="64"/>
      </x:bottom>
      <x:diagonal/>
    </x:border>
    <x:border>
      <x:left style="thin">
        <x:color indexed="64"/>
      </x:left>
      <x:right/>
      <x:top style="medium">
        <x:color indexed="64"/>
      </x:top>
      <x:bottom/>
      <x:diagonal/>
    </x:border>
    <x:border>
      <x:left/>
      <x:right/>
      <x:top style="hair">
        <x:color indexed="64"/>
      </x:top>
      <x:bottom style="medium">
        <x:color indexed="64"/>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x:diagonal/>
    </x:border>
    <x:border>
      <x:left style="hair">
        <x:color indexed="64"/>
      </x:left>
      <x:right/>
      <x:top style="thin">
        <x:color indexed="64"/>
      </x:top>
      <x:bottom style="hair">
        <x:color indexed="64"/>
      </x:bottom>
      <x:diagonal/>
    </x:border>
    <x:border>
      <x:left/>
      <x:right/>
      <x:top style="double">
        <x:color auto="1"/>
      </x:top>
      <x:bottom style="medium">
        <x:color indexed="64"/>
      </x:bottom>
      <x:diagonal/>
    </x:border>
    <x:border>
      <x:left style="hair">
        <x:color indexed="64"/>
      </x:left>
      <x:right/>
      <x:top style="double">
        <x:color indexed="64"/>
      </x:top>
      <x:bottom style="medium">
        <x:color indexed="64"/>
      </x:bottom>
      <x:diagonal/>
    </x:border>
    <x:border>
      <x:left/>
      <x:right style="thin">
        <x:color indexed="64"/>
      </x:right>
      <x:top style="double">
        <x:color indexed="64"/>
      </x:top>
      <x:bottom style="medium">
        <x:color indexed="64"/>
      </x:bottom>
      <x:diagonal/>
    </x:border>
    <x:border>
      <x:left style="thin">
        <x:color indexed="64"/>
      </x:left>
      <x:right/>
      <x:top style="double">
        <x:color indexed="64"/>
      </x:top>
      <x:bottom style="medium">
        <x:color indexed="64"/>
      </x:bottom>
      <x:diagonal/>
    </x:border>
    <x:border>
      <x:left/>
      <x:right/>
      <x:top style="double">
        <x:color indexed="64"/>
      </x:top>
      <x:bottom style="medium">
        <x:color indexed="64"/>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style="thin">
        <x:color indexed="64"/>
      </x:left>
      <x:right/>
      <x:top style="thin">
        <x:color indexed="64"/>
      </x:top>
      <x:bottom style="medium">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x:right/>
      <x:top/>
      <x:bottom style="double">
        <x:color indexed="64"/>
      </x:bottom>
      <x:diagonal/>
    </x:border>
    <x:border>
      <x:left style="hair">
        <x:color indexed="64"/>
      </x:left>
      <x:right/>
      <x:top style="thin">
        <x:color indexed="64"/>
      </x:top>
      <x:bottom style="thin">
        <x:color theme="0" tint="-0.14996795556505021"/>
      </x:bottom>
      <x:diagonal/>
    </x:border>
    <x:border>
      <x:left/>
      <x:right style="thin">
        <x:color indexed="64"/>
      </x:right>
      <x:top style="thin">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x:top style="thin">
        <x:color theme="0" tint="-0.14996795556505021"/>
      </x:top>
      <x:bottom style="double">
        <x:color indexed="64"/>
      </x:bottom>
      <x:diagonal/>
    </x:border>
    <x:border>
      <x:left style="hair">
        <x:color indexed="64"/>
      </x:left>
      <x:right/>
      <x:top style="thin">
        <x:color theme="0" tint="-0.14996795556505021"/>
      </x:top>
      <x:bottom style="double">
        <x:color indexed="64"/>
      </x:bottom>
      <x:diagonal/>
    </x:border>
    <x:border>
      <x:left/>
      <x:right style="thin">
        <x:color indexed="64"/>
      </x:right>
      <x:top style="thin">
        <x:color theme="0" tint="-0.14996795556505021"/>
      </x:top>
      <x:bottom style="double">
        <x:color indexed="64"/>
      </x:bottom>
      <x:diagonal/>
    </x:border>
    <x:border>
      <x:left style="thin">
        <x:color indexed="64"/>
      </x:left>
      <x:right/>
      <x:top style="thin">
        <x:color theme="0" tint="-0.14996795556505021"/>
      </x:top>
      <x:bottom style="double">
        <x:color indexed="64"/>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x:right style="thin">
        <x:color indexed="64"/>
      </x:right>
      <x:top style="double">
        <x:color indexed="64"/>
      </x:top>
      <x:bottom style="thin">
        <x:color theme="0" tint="-0.14996795556505021"/>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hair">
        <x:color indexed="64"/>
      </x:bottom>
      <x:diagonal/>
    </x:border>
    <x:border>
      <x:left style="thin">
        <x:color indexed="64"/>
      </x:left>
      <x:right/>
      <x:top style="thin">
        <x:color theme="0" tint="-0.14996795556505021"/>
      </x:top>
      <x:bottom style="thin">
        <x:color theme="0" tint="-0.14996795556505021"/>
      </x:bottom>
      <x:diagonal/>
    </x:border>
    <x:border>
      <x:left/>
      <x:right/>
      <x:top style="dashed">
        <x:color indexed="64"/>
      </x:top>
      <x:bottom style="hair">
        <x:color indexed="64"/>
      </x:bottom>
      <x:diagonal/>
    </x:border>
    <x:border>
      <x:left/>
      <x:right/>
      <x:top style="hair">
        <x:color indexed="64"/>
      </x:top>
      <x:bottom style="thin">
        <x:color theme="0" tint="-0.14999847407452621"/>
      </x:bottom>
      <x:diagonal/>
    </x:border>
    <x:border>
      <x:left style="thin">
        <x:color indexed="64"/>
      </x:left>
      <x:right/>
      <x:top style="thin">
        <x:color theme="0" tint="-0.14999847407452621"/>
      </x:top>
      <x:bottom style="hair">
        <x:color indexed="64"/>
      </x:bottom>
      <x:diagonal/>
    </x:border>
    <x:border>
      <x:left/>
      <x:right style="thin">
        <x:color indexed="64"/>
      </x:right>
      <x:top style="hair">
        <x:color indexed="64"/>
      </x:top>
      <x:bottom style="thin">
        <x:color theme="0" tint="-0.14999847407452621"/>
      </x:bottom>
      <x:diagonal/>
    </x:border>
    <x:border>
      <x:left/>
      <x:right style="thin">
        <x:color indexed="64"/>
      </x:right>
      <x:top style="thin">
        <x:color theme="0" tint="-0.14999847407452621"/>
      </x:top>
      <x:bottom style="hair">
        <x:color indexed="64"/>
      </x:bottom>
      <x:diagonal/>
    </x:border>
    <x:border>
      <x:left/>
      <x:right/>
      <x:top style="double">
        <x:color indexed="64"/>
      </x:top>
      <x:bottom style="thin">
        <x:color theme="0" tint="-0.14996795556505021"/>
      </x:bottom>
      <x:diagonal/>
    </x:border>
    <x:border>
      <x:left/>
      <x:right style="thin">
        <x:color indexed="64"/>
      </x:right>
      <x:top style="medium">
        <x:color indexed="64"/>
      </x:top>
      <x:bottom/>
      <x:diagonal/>
    </x:border>
    <x:border>
      <x:left/>
      <x:right style="thin">
        <x:color indexed="64"/>
      </x:right>
      <x:top style="hair">
        <x:color indexed="64"/>
      </x:top>
      <x:bottom/>
      <x:diagonal/>
    </x:border>
    <x:border>
      <x:left/>
      <x:right style="thin">
        <x:color indexed="64"/>
      </x:right>
      <x:top style="double">
        <x:color indexed="64"/>
      </x:top>
      <x:bottom/>
      <x:diagonal/>
    </x:border>
  </x:borders>
  <x:cellStyleXfs count="53">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2"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1" fontId="4" fillId="0" borderId="0"/>
    <x:xf numFmtId="171" fontId="2" fillId="0" borderId="0"/>
    <x:xf numFmtId="0" fontId="1" fillId="0" borderId="0"/>
    <x:xf numFmtId="0" fontId="4" fillId="0" borderId="0"/>
    <x:xf numFmtId="0" fontId="30" fillId="0" borderId="0"/>
    <x:xf numFmtId="0" fontId="2" fillId="0" borderId="0"/>
    <x:xf numFmtId="0" fontId="2" fillId="0" borderId="0"/>
    <x:xf numFmtId="0" fontId="35" fillId="0" borderId="0" applyNumberFormat="0" applyFill="0" applyBorder="0" applyAlignment="0" applyProtection="0"/>
  </x:cellStyleXfs>
  <x:cellXfs count="611">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36" fillId="0" borderId="0" xfId="0" applyFont="1" applyAlignment="1" applyProtection="1"/>
    <x:xf numFmtId="0" fontId="40" fillId="0" borderId="0" xfId="0" applyFont="1" applyAlignment="1" applyProtection="1">
      <x:alignment vertical="center"/>
    </x:xf>
    <x:xf numFmtId="0" fontId="34" fillId="0" borderId="0" xfId="0" applyFont="1" applyProtection="1"/>
    <x:xf numFmtId="0" fontId="41" fillId="0" borderId="0" xfId="0" applyFont="1" applyAlignment="1" applyProtection="1">
      <x:alignment vertical="center"/>
    </x:xf>
    <x:xf numFmtId="3" fontId="29" fillId="0" borderId="0" xfId="0" applyNumberFormat="1" applyFont="1" applyAlignment="1" applyProtection="1">
      <x:alignment horizontal="right"/>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4" borderId="0" xfId="0" applyFont="1" applyFill="1" applyProtection="1"/>
    <x:xf numFmtId="0" fontId="27" fillId="0" borderId="0" xfId="0" applyFont="1" applyAlignment="1" applyProtection="1">
      <x:alignment vertical="top"/>
    </x:xf>
    <x:xf numFmtId="0" fontId="29" fillId="0" borderId="0" xfId="0" applyFont="1" applyAlignment="1" applyProtection="1">
      <x:alignment vertical="top"/>
    </x:xf>
    <x:xf numFmtId="0" fontId="29" fillId="0" borderId="0" xfId="0" applyFont="1" applyFill="1" applyProtection="1"/>
    <x:xf numFmtId="0" fontId="29" fillId="0" borderId="11" xfId="0" applyFont="1" applyBorder="1" applyProtection="1"/>
    <x:xf numFmtId="0" fontId="28" fillId="0" borderId="11" xfId="0" applyFont="1" applyBorder="1" applyAlignment="1" applyProtection="1">
      <x:alignment horizontal="right" wrapText="1"/>
    </x:xf>
    <x:xf numFmtId="0" fontId="28" fillId="0" borderId="0" xfId="0" applyFont="1" applyBorder="1" applyAlignment="1" applyProtection="1">
      <x:alignment horizontal="right"/>
    </x:xf>
    <x:xf numFmtId="0" fontId="28" fillId="0" borderId="11" xfId="0" applyFont="1" applyFill="1" applyBorder="1" applyAlignment="1" applyProtection="1">
      <x:alignment horizontal="right" wrapText="1"/>
    </x:xf>
    <x:xf numFmtId="0" fontId="29" fillId="35" borderId="0" xfId="0" applyFont="1" applyFill="1" applyAlignment="1" applyProtection="1">
      <x:alignment horizontal="center"/>
    </x:xf>
    <x:xf numFmtId="3" fontId="29" fillId="0" borderId="0" xfId="0" applyNumberFormat="1" applyFont="1" applyFill="1" applyAlignment="1" applyProtection="1">
      <x:alignment vertical="center"/>
    </x:xf>
    <x:xf numFmtId="3" fontId="29" fillId="0" borderId="0" xfId="0" applyNumberFormat="1" applyFont="1" applyFill="1" applyProtection="1"/>
    <x:xf numFmtId="0" fontId="29" fillId="34" borderId="0" xfId="0" applyFont="1" applyFill="1" applyAlignment="1" applyProtection="1">
      <x:alignment horizontal="center" vertical="center"/>
    </x:xf>
    <x:xf numFmtId="0" fontId="28" fillId="0" borderId="0" xfId="0" applyFont="1" applyFill="1" applyProtection="1"/>
    <x:xf numFmtId="0" fontId="28" fillId="0" borderId="0" xfId="0" applyFont="1" applyFill="1" applyAlignment="1" applyProtection="1"/>
    <x:xf numFmtId="3" fontId="29" fillId="0" borderId="0" xfId="0" applyNumberFormat="1" applyFont="1" applyFill="1" applyAlignment="1" applyProtection="1">
      <x:alignment horizontal="right"/>
    </x:xf>
    <x:xf numFmtId="0" fontId="29" fillId="0" borderId="0" xfId="0" applyFont="1" applyFill="1" applyAlignment="1" applyProtection="1">
      <x:alignment horizontal="center" vertical="center"/>
    </x:xf>
    <x:xf numFmtId="0" fontId="29" fillId="0" borderId="0" xfId="52" applyFont="1" applyFill="1" applyProtection="1"/>
    <x:xf numFmtId="3" fontId="29" fillId="0" borderId="0" xfId="0" applyNumberFormat="1" applyFont="1" applyFill="1" applyAlignment="1" applyProtection="1">
      <x:alignment horizontal="right" vertical="center"/>
    </x:xf>
    <x:xf numFmtId="3" fontId="29" fillId="0" borderId="0" xfId="0" applyNumberFormat="1" applyFont="1" applyFill="1" applyAlignment="1" applyProtection="1">
      <x:alignment wrapText="1"/>
    </x:xf>
    <x:xf numFmtId="0" fontId="27" fillId="0" borderId="24" xfId="0" applyFont="1" applyFill="1" applyBorder="1" applyAlignment="1" applyProtection="1">
      <x:alignment horizontal="left" vertical="center"/>
    </x:xf>
    <x:xf numFmtId="0" fontId="28" fillId="0" borderId="24" xfId="0" applyFont="1" applyFill="1" applyBorder="1" applyProtection="1"/>
    <x:xf numFmtId="3" fontId="27" fillId="0" borderId="24" xfId="0" applyNumberFormat="1" applyFont="1" applyFill="1" applyBorder="1" applyAlignment="1" applyProtection="1">
      <x:alignment horizontal="right" vertical="center"/>
    </x:xf>
    <x:xf numFmtId="3" fontId="27" fillId="0" borderId="24" xfId="0" applyNumberFormat="1" applyFont="1" applyFill="1" applyBorder="1" applyAlignment="1" applyProtection="1">
      <x:alignment vertical="center"/>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3" fontId="31" fillId="0" borderId="0" xfId="0" applyNumberFormat="1" applyFont="1" applyFill="1" applyBorder="1" applyProtection="1"/>
    <x:xf numFmtId="0" fontId="29" fillId="0" borderId="0" xfId="0" applyFont="1" applyFill="1" applyAlignment="1" applyProtection="1">
      <x:alignment horizontal="center"/>
    </x:xf>
    <x:xf numFmtId="0" fontId="29" fillId="0" borderId="0" xfId="0" applyFont="1" applyFill="1" applyBorder="1" applyAlignment="1" applyProtection="1">
      <x:alignment horizontal="right"/>
    </x:xf>
    <x:xf numFmtId="0" fontId="31" fillId="0" borderId="0" xfId="0" applyFont="1" applyFill="1" applyProtection="1"/>
    <x:xf numFmtId="0" fontId="29" fillId="0" borderId="0" xfId="0" applyFont="1" applyFill="1" applyBorder="1" applyProtection="1"/>
    <x:xf numFmtId="0" fontId="28" fillId="0" borderId="0" xfId="0" applyFont="1" applyFill="1" applyBorder="1" applyProtection="1"/>
    <x:xf numFmtId="3" fontId="31" fillId="0" borderId="0" xfId="0" applyNumberFormat="1" applyFont="1" applyFill="1" applyAlignment="1" applyProtection="1">
      <x:alignment horizontal="right"/>
    </x:xf>
    <x:xf numFmtId="0" fontId="28" fillId="0" borderId="0" xfId="0" applyFont="1" applyFill="1" applyBorder="1" applyAlignment="1" applyProtection="1">
      <x:alignment vertical="center"/>
    </x:xf>
    <x:xf numFmtId="0" fontId="29" fillId="0" borderId="12" xfId="0" applyFont="1" applyFill="1" applyBorder="1" applyAlignment="1" applyProtection="1">
      <x:alignment vertical="center"/>
    </x:xf>
    <x:xf numFmtId="0" fontId="32" fillId="0" borderId="12" xfId="0" applyFont="1" applyFill="1" applyBorder="1" applyAlignment="1" applyProtection="1">
      <x:alignment vertical="center"/>
    </x:xf>
    <x:xf numFmtId="0" fontId="28" fillId="0" borderId="0" xfId="0" applyFont="1" applyFill="1" applyBorder="1" applyAlignment="1" applyProtection="1"/>
    <x:xf numFmtId="0" fontId="29" fillId="0" borderId="18" xfId="0" applyFont="1" applyFill="1" applyBorder="1" applyAlignment="1" applyProtection="1">
      <x:alignment vertical="center"/>
    </x:xf>
    <x:xf numFmtId="0" fontId="32" fillId="0" borderId="18" xfId="0" applyFont="1" applyFill="1" applyBorder="1" applyAlignment="1" applyProtection="1">
      <x:alignment vertical="center"/>
    </x:xf>
    <x:xf numFmtId="3" fontId="29" fillId="0" borderId="18" xfId="0" applyNumberFormat="1" applyFont="1" applyFill="1" applyBorder="1" applyAlignment="1" applyProtection="1">
      <x:alignment horizontal="right" vertical="center"/>
    </x:xf>
    <x:xf numFmtId="3" fontId="29" fillId="34"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3" fontId="29" fillId="0" borderId="0" xfId="0" applyNumberFormat="1" applyFont="1" applyAlignment="1" applyProtection="1">
      <x:alignment horizontal="center"/>
    </x:xf>
    <x:xf numFmtId="15" fontId="29" fillId="0" borderId="0" xfId="0" applyNumberFormat="1" applyFont="1" applyAlignment="1" applyProtection="1">
      <x:alignment horizontal="right"/>
    </x:xf>
    <x:xf numFmtId="0" fontId="27" fillId="0" borderId="0" xfId="0" applyFont="1" applyFill="1" applyAlignment="1" applyProtection="1">
      <x:alignment vertical="top"/>
    </x:xf>
    <x:xf numFmtId="0" fontId="29" fillId="0" borderId="10" xfId="0" applyFont="1" applyBorder="1" applyProtection="1"/>
    <x:xf numFmtId="0" fontId="29" fillId="0" borderId="0" xfId="0" applyFont="1" applyAlignment="1" applyProtection="1">
      <x:alignment wrapText="1"/>
    </x:xf>
    <x:xf numFmtId="0" fontId="29" fillId="0" borderId="14" xfId="0" applyFont="1" applyFill="1" applyBorder="1" applyProtection="1"/>
    <x:xf numFmtId="4" fontId="29" fillId="0" borderId="55" xfId="0" applyNumberFormat="1" applyFont="1" applyFill="1" applyBorder="1" applyProtection="1"/>
    <x:xf numFmtId="4" fontId="29" fillId="36" borderId="44" xfId="0" applyNumberFormat="1" applyFont="1" applyFill="1" applyBorder="1" applyProtection="1"/>
    <x:xf numFmtId="4" fontId="29" fillId="0" borderId="44" xfId="0" applyNumberFormat="1" applyFont="1" applyFill="1" applyBorder="1" applyProtection="1"/>
    <x:xf numFmtId="3" fontId="29" fillId="0" borderId="44" xfId="0" applyNumberFormat="1" applyFont="1" applyFill="1" applyBorder="1" applyProtection="1"/>
    <x:xf numFmtId="0" fontId="29" fillId="34" borderId="0" xfId="0" applyFont="1" applyFill="1" applyBorder="1" applyAlignment="1" applyProtection="1">
      <x:alignment horizontal="center"/>
    </x:xf>
    <x:xf numFmtId="0" fontId="29" fillId="33" borderId="0" xfId="0" applyFont="1" applyFill="1" applyProtection="1"/>
    <x:xf numFmtId="4" fontId="29" fillId="0" borderId="85" xfId="0" applyNumberFormat="1" applyFont="1" applyFill="1" applyBorder="1" applyProtection="1"/>
    <x:xf numFmtId="4" fontId="29" fillId="0" borderId="45" xfId="0" applyNumberFormat="1" applyFont="1" applyFill="1" applyBorder="1" applyProtection="1"/>
    <x:xf numFmtId="3" fontId="29" fillId="0" borderId="45" xfId="0" applyNumberFormat="1" applyFont="1" applyFill="1" applyBorder="1" applyProtection="1"/>
    <x:xf numFmtId="0" fontId="29" fillId="0" borderId="12" xfId="0" applyFont="1" applyFill="1" applyBorder="1" applyProtection="1"/>
    <x:xf numFmtId="0" fontId="29" fillId="0" borderId="12" xfId="0" applyFont="1" applyFill="1" applyBorder="1" applyAlignment="1" applyProtection="1">
      <x:alignment horizontal="right"/>
    </x:xf>
    <x:xf numFmtId="4" fontId="29" fillId="0" borderId="61" xfId="0" applyNumberFormat="1" applyFont="1" applyFill="1" applyBorder="1" applyProtection="1"/>
    <x:xf numFmtId="4" fontId="29" fillId="0" borderId="46" xfId="0" applyNumberFormat="1" applyFont="1" applyFill="1" applyBorder="1" applyProtection="1"/>
    <x:xf numFmtId="3" fontId="29" fillId="0" borderId="46" xfId="0" applyNumberFormat="1" applyFont="1" applyFill="1" applyBorder="1" applyProtection="1"/>
    <x:xf numFmtId="0" fontId="29" fillId="0" borderId="20" xfId="0" applyFont="1" applyFill="1" applyBorder="1" applyProtection="1"/>
    <x:xf numFmtId="0" fontId="29" fillId="0" borderId="20" xfId="0" applyFont="1" applyFill="1" applyBorder="1" applyAlignment="1" applyProtection="1">
      <x:alignment horizontal="right"/>
    </x:xf>
    <x:xf numFmtId="4" fontId="29" fillId="0" borderId="65" xfId="0" applyNumberFormat="1" applyFont="1" applyFill="1" applyBorder="1" applyProtection="1"/>
    <x:xf numFmtId="4" fontId="29" fillId="36" borderId="47" xfId="0" applyNumberFormat="1" applyFont="1" applyFill="1" applyBorder="1" applyProtection="1"/>
    <x:xf numFmtId="4" fontId="29" fillId="0" borderId="47" xfId="0" applyNumberFormat="1" applyFont="1" applyFill="1" applyBorder="1" applyProtection="1"/>
    <x:xf numFmtId="3" fontId="29" fillId="0" borderId="47" xfId="0" applyNumberFormat="1" applyFont="1" applyFill="1" applyBorder="1" applyProtection="1"/>
    <x:xf numFmtId="0" fontId="29" fillId="0" borderId="13" xfId="0" applyFont="1" applyFill="1" applyBorder="1" applyProtection="1"/>
    <x:xf numFmtId="0" fontId="29" fillId="0" borderId="13" xfId="0" applyFont="1" applyFill="1" applyBorder="1" applyAlignment="1" applyProtection="1">
      <x:alignment horizontal="right"/>
    </x:xf>
    <x:xf numFmtId="4" fontId="29" fillId="0" borderId="77" xfId="0" applyNumberFormat="1" applyFont="1" applyFill="1" applyBorder="1" applyProtection="1"/>
    <x:xf numFmtId="4" fontId="29" fillId="0" borderId="48" xfId="0" applyNumberFormat="1" applyFont="1" applyFill="1" applyBorder="1" applyProtection="1"/>
    <x:xf numFmtId="3" fontId="29" fillId="0" borderId="48" xfId="0" applyNumberFormat="1" applyFont="1" applyFill="1" applyBorder="1" applyProtection="1"/>
    <x:xf numFmtId="4" fontId="29" fillId="0" borderId="63" xfId="0" applyNumberFormat="1" applyFont="1" applyFill="1" applyBorder="1" applyProtection="1"/>
    <x:xf numFmtId="4" fontId="29" fillId="0" borderId="49" xfId="0" applyNumberFormat="1" applyFont="1" applyFill="1" applyBorder="1" applyProtection="1"/>
    <x:xf numFmtId="3" fontId="29" fillId="0" borderId="49" xfId="0" applyNumberFormat="1" applyFont="1" applyFill="1" applyBorder="1" applyProtection="1"/>
    <x:xf numFmtId="0" fontId="29" fillId="0" borderId="0" xfId="0" applyFont="1" applyFill="1" applyBorder="1" applyAlignment="1" applyProtection="1">
      <x:alignment wrapText="1"/>
    </x:xf>
    <x:xf numFmtId="4" fontId="29" fillId="0" borderId="67" xfId="0" applyNumberFormat="1" applyFont="1" applyFill="1" applyBorder="1" applyProtection="1"/>
    <x:xf numFmtId="0" fontId="28" fillId="0" borderId="39" xfId="0" applyFont="1" applyBorder="1" applyProtection="1"/>
    <x:xf numFmtId="0" fontId="28" fillId="0" borderId="39" xfId="0" applyFont="1" applyBorder="1" applyAlignment="1" applyProtection="1">
      <x:alignment horizontal="right"/>
    </x:xf>
    <x:xf numFmtId="4" fontId="29" fillId="0" borderId="69" xfId="0" applyNumberFormat="1" applyFont="1" applyFill="1" applyBorder="1" applyProtection="1"/>
    <x:xf numFmtId="4" fontId="29" fillId="0" borderId="51" xfId="0" applyNumberFormat="1" applyFont="1" applyFill="1" applyBorder="1" applyProtection="1"/>
    <x:xf numFmtId="3" fontId="29" fillId="0" borderId="51" xfId="0" applyNumberFormat="1" applyFont="1" applyFill="1" applyBorder="1" applyProtection="1"/>
    <x:xf numFmtId="0" fontId="28" fillId="0" borderId="0" xfId="0" applyFont="1" applyBorder="1" applyProtection="1"/>
    <x:xf numFmtId="0" fontId="28" fillId="0" borderId="13" xfId="0" applyFont="1" applyBorder="1" applyAlignment="1" applyProtection="1">
      <x:alignment horizontal="right"/>
    </x:xf>
    <x:xf numFmtId="4" fontId="29" fillId="0" borderId="50" xfId="0" applyNumberFormat="1" applyFont="1" applyFill="1" applyBorder="1" applyProtection="1"/>
    <x:xf numFmtId="3" fontId="29" fillId="0" borderId="50" xfId="0" applyNumberFormat="1" applyFont="1" applyFill="1" applyBorder="1" applyProtection="1"/>
    <x:xf numFmtId="0" fontId="29" fillId="0" borderId="18" xfId="0" applyFont="1" applyBorder="1" applyAlignment="1" applyProtection="1">
      <x:alignment vertical="center"/>
    </x:xf>
    <x:xf numFmtId="0" fontId="28" fillId="0" borderId="24" xfId="0" applyFont="1" applyBorder="1" applyAlignment="1" applyProtection="1">
      <x:alignment horizontal="right" vertical="center"/>
    </x:xf>
    <x:xf numFmtId="4" fontId="29" fillId="0" borderId="43" xfId="0" applyNumberFormat="1" applyFont="1" applyBorder="1" applyAlignment="1" applyProtection="1">
      <x:alignment vertical="center"/>
    </x:xf>
    <x:xf numFmtId="4" fontId="29" fillId="0" borderId="24" xfId="0" applyNumberFormat="1" applyFont="1" applyBorder="1" applyAlignment="1" applyProtection="1">
      <x:alignment vertical="center"/>
    </x:xf>
    <x:xf numFmtId="4" fontId="29" fillId="0" borderId="24" xfId="0" applyNumberFormat="1" applyFont="1" applyFill="1" applyBorder="1" applyAlignment="1" applyProtection="1">
      <x:alignment vertical="center"/>
    </x:xf>
    <x:xf numFmtId="3" fontId="29" fillId="0" borderId="24" xfId="0" applyNumberFormat="1" applyFont="1" applyFill="1" applyBorder="1" applyAlignment="1" applyProtection="1">
      <x:alignment vertical="center"/>
    </x:xf>
    <x:xf numFmtId="0" fontId="29" fillId="0" borderId="0" xfId="0" applyFont="1" applyAlignment="1" applyProtection="1">
      <x:alignment horizontal="center"/>
    </x:xf>
    <x:xf numFmtId="0" fontId="29" fillId="34" borderId="0" xfId="0" applyFont="1" applyFill="1" applyAlignment="1" applyProtection="1">
      <x:alignment horizontal="center"/>
    </x:xf>
    <x:xf numFmtId="0" fontId="29" fillId="0" borderId="0" xfId="0" applyFont="1" applyBorder="1" applyProtection="1"/>
    <x:xf numFmtId="0" fontId="29" fillId="0" borderId="0" xfId="39" applyFont="1" applyAlignment="1" applyProtection="1">
      <x:alignment horizontal="right"/>
    </x:xf>
    <x:xf numFmtId="0" fontId="29" fillId="0" borderId="0" xfId="39" applyFont="1" applyAlignment="1" applyProtection="1">
      <x:alignment horizontal="left"/>
    </x:xf>
    <x:xf numFmtId="0" fontId="29" fillId="0" borderId="0" xfId="39" applyFont="1" applyAlignment="1" applyProtection="1">
      <x:alignment horizontal="center"/>
    </x:xf>
    <x:xf numFmtId="0" fontId="29" fillId="0" borderId="0" xfId="39" applyFont="1" applyFill="1" applyAlignment="1" applyProtection="1">
      <x:alignment horizontal="left"/>
    </x:xf>
    <x:xf numFmtId="0" fontId="29" fillId="0" borderId="0" xfId="39" applyFont="1" applyProtection="1"/>
    <x:xf numFmtId="0" fontId="27" fillId="0" borderId="0" xfId="39" applyFont="1" applyFill="1" applyAlignment="1" applyProtection="1">
      <x:alignment horizontal="left"/>
    </x:xf>
    <x:xf numFmtId="3" fontId="29" fillId="0" borderId="0" xfId="39" applyNumberFormat="1" applyFont="1" applyAlignment="1" applyProtection="1">
      <x:alignment horizontal="right"/>
    </x:xf>
    <x:xf numFmtId="0" fontId="28" fillId="0" borderId="0" xfId="39" applyFont="1" applyBorder="1" applyAlignment="1" applyProtection="1">
      <x:alignment horizontal="right"/>
    </x:xf>
    <x:xf numFmtId="3" fontId="29" fillId="0" borderId="0" xfId="39" applyNumberFormat="1" applyFont="1" applyFill="1" applyAlignment="1" applyProtection="1">
      <x:alignment horizontal="left"/>
    </x:xf>
    <x:xf numFmtId="3" fontId="29" fillId="0" borderId="0" xfId="39" applyNumberFormat="1" applyFont="1" applyAlignment="1" applyProtection="1">
      <x:alignment horizontal="left"/>
    </x:xf>
    <x:xf numFmtId="3" fontId="29" fillId="0" borderId="0" xfId="39" applyNumberFormat="1" applyFont="1" applyAlignment="1" applyProtection="1">
      <x:alignment horizontal="center"/>
    </x:xf>
    <x:xf numFmtId="0" fontId="29" fillId="0" borderId="11" xfId="39" applyFont="1" applyBorder="1" applyAlignment="1" applyProtection="1">
      <x:alignment horizontal="left"/>
    </x:xf>
    <x:xf numFmtId="0" fontId="29" fillId="0" borderId="11" xfId="39" applyFont="1" applyBorder="1" applyAlignment="1" applyProtection="1">
      <x:alignment horizontal="right"/>
    </x:xf>
    <x:xf numFmtId="0" fontId="29" fillId="0" borderId="11" xfId="39" applyFont="1" applyBorder="1" applyAlignment="1" applyProtection="1">
      <x:alignment horizontal="right" wrapText="1"/>
    </x:xf>
    <x:xf numFmtId="0" fontId="29" fillId="0" borderId="11" xfId="0" applyFont="1" applyBorder="1" applyAlignment="1" applyProtection="1">
      <x:alignment horizontal="right" wrapText="1"/>
    </x:xf>
    <x:xf numFmtId="3" fontId="29" fillId="35" borderId="0" xfId="39" applyNumberFormat="1" applyFont="1" applyFill="1" applyAlignment="1" applyProtection="1">
      <x:alignment horizontal="center"/>
    </x:xf>
    <x:xf numFmtId="0" fontId="28" fillId="0" borderId="0" xfId="39" applyFont="1" applyFill="1" applyProtection="1"/>
    <x:xf numFmtId="0" fontId="29" fillId="0" borderId="0" xfId="39" applyFont="1" applyFill="1" applyProtection="1"/>
    <x:xf numFmtId="0" fontId="29" fillId="0" borderId="14" xfId="39" applyFont="1" applyBorder="1" applyAlignment="1" applyProtection="1">
      <x:alignment horizontal="left" vertical="center"/>
    </x:xf>
    <x:xf numFmtId="3" fontId="29" fillId="0" borderId="14" xfId="39" applyNumberFormat="1" applyFont="1" applyBorder="1" applyAlignment="1" applyProtection="1">
      <x:alignment horizontal="right" vertical="center"/>
    </x:xf>
    <x:xf numFmtId="3" fontId="29" fillId="0" borderId="0" xfId="39" applyNumberFormat="1" applyFont="1" applyAlignment="1" applyProtection="1">
      <x:alignment horizontal="right" vertical="center"/>
    </x:xf>
    <x:xf numFmtId="3" fontId="29" fillId="0" borderId="0" xfId="39" applyNumberFormat="1" applyFont="1" applyBorder="1" applyAlignment="1" applyProtection="1">
      <x:alignment horizontal="right"/>
    </x:xf>
    <x:xf numFmtId="3" fontId="29" fillId="34" borderId="0" xfId="39" applyNumberFormat="1" applyFont="1" applyFill="1" applyAlignment="1" applyProtection="1">
      <x:alignment horizontal="center"/>
    </x:xf>
    <x:xf numFmtId="0" fontId="29" fillId="33" borderId="0" xfId="39" applyFont="1" applyFill="1" applyProtection="1"/>
    <x:xf numFmtId="0" fontId="29" fillId="0" borderId="0" xfId="39" applyFont="1" applyBorder="1" applyAlignment="1" applyProtection="1">
      <x:alignment horizontal="left" vertical="center"/>
    </x:xf>
    <x:xf numFmtId="0" fontId="29" fillId="0" borderId="12" xfId="39" applyFont="1" applyBorder="1" applyAlignment="1" applyProtection="1">
      <x:alignment horizontal="left" vertical="center"/>
    </x:xf>
    <x:xf numFmtId="0" fontId="29" fillId="0" borderId="13" xfId="39" applyFont="1" applyBorder="1" applyAlignment="1" applyProtection="1">
      <x:alignment horizontal="left" vertical="center"/>
    </x:xf>
    <x:xf numFmtId="3" fontId="29" fillId="0" borderId="0" xfId="39" applyNumberFormat="1" applyFont="1" applyFill="1" applyAlignment="1" applyProtection="1">
      <x:alignment horizontal="center"/>
    </x:xf>
    <x:xf numFmtId="164" fontId="29" fillId="0" borderId="0" xfId="39" applyNumberFormat="1" applyFont="1" applyFill="1" applyAlignment="1" applyProtection="1">
      <x:alignment horizontal="right" vertical="center"/>
    </x:xf>
    <x:xf numFmtId="4" fontId="29" fillId="0" borderId="12" xfId="39" applyNumberFormat="1" applyFont="1" applyBorder="1" applyAlignment="1" applyProtection="1">
      <x:alignment horizontal="right" vertical="center"/>
    </x:xf>
    <x:xf numFmtId="4" fontId="29" fillId="0" borderId="0" xfId="39" applyNumberFormat="1" applyFont="1" applyBorder="1" applyAlignment="1" applyProtection="1">
      <x:alignment horizontal="right"/>
    </x:xf>
    <x:xf numFmtId="168" fontId="29" fillId="0" borderId="0" xfId="39" applyNumberFormat="1" applyFont="1" applyAlignment="1" applyProtection="1">
      <x:alignment horizontal="left"/>
    </x:xf>
    <x:xf numFmtId="168" fontId="29" fillId="34" borderId="0" xfId="39" applyNumberFormat="1" applyFont="1" applyFill="1" applyAlignment="1" applyProtection="1">
      <x:alignment horizontal="center"/>
    </x:xf>
    <x:xf numFmtId="164" fontId="29" fillId="0" borderId="0" xfId="39" applyNumberFormat="1" applyFont="1" applyAlignment="1" applyProtection="1">
      <x:alignment horizontal="right" vertical="center"/>
    </x:xf>
    <x:xf numFmtId="4" fontId="29" fillId="0" borderId="0" xfId="39" applyNumberFormat="1" applyFont="1" applyFill="1" applyBorder="1" applyAlignment="1" applyProtection="1">
      <x:alignment horizontal="right" vertical="center"/>
    </x:xf>
    <x:xf numFmtId="4" fontId="29" fillId="0" borderId="0" xfId="39" applyNumberFormat="1" applyFont="1" applyBorder="1" applyAlignment="1" applyProtection="1">
      <x:alignment horizontal="right" vertical="center"/>
    </x:xf>
    <x:xf numFmtId="4" fontId="29" fillId="0" borderId="13" xfId="39" applyNumberFormat="1" applyFont="1" applyBorder="1" applyAlignment="1" applyProtection="1">
      <x:alignment horizontal="right" vertical="center"/>
    </x:xf>
    <x:xf numFmtId="3" fontId="28" fillId="0" borderId="0" xfId="39" applyNumberFormat="1" applyFont="1" applyBorder="1" applyAlignment="1" applyProtection="1">
      <x:alignment horizontal="right"/>
    </x:xf>
    <x:xf numFmtId="3" fontId="28" fillId="0" borderId="29" xfId="39" applyNumberFormat="1" applyFont="1" applyBorder="1" applyAlignment="1" applyProtection="1">
      <x:alignment horizontal="right" vertical="center"/>
    </x:xf>
    <x:xf numFmtId="0" fontId="28" fillId="0" borderId="10" xfId="39" applyFont="1" applyBorder="1" applyAlignment="1" applyProtection="1">
      <x:alignment horizontal="right" vertical="center"/>
    </x:xf>
    <x:xf numFmtId="3" fontId="28" fillId="0" borderId="10" xfId="39" applyNumberFormat="1" applyFont="1" applyBorder="1" applyAlignment="1" applyProtection="1">
      <x:alignment horizontal="right"/>
    </x:xf>
    <x:xf numFmtId="0" fontId="28" fillId="0" borderId="0" xfId="39" applyFont="1" applyBorder="1" applyAlignment="1" applyProtection="1">
      <x:alignment horizontal="right" vertical="center"/>
    </x:xf>
    <x:xf numFmtId="0" fontId="0" fillId="0" borderId="0" xfId="0" applyProtection="1"/>
    <x:xf numFmtId="4" fontId="29" fillId="0" borderId="0" xfId="39" applyNumberFormat="1" applyFont="1" applyAlignment="1" applyProtection="1">
      <x:alignment horizontal="right" vertical="center"/>
    </x:xf>
    <x:xf numFmtId="0" fontId="29" fillId="0" borderId="10" xfId="39" applyFont="1" applyBorder="1" applyProtection="1"/>
    <x:xf numFmtId="4" fontId="29" fillId="0" borderId="10" xfId="39" applyNumberFormat="1" applyFont="1" applyBorder="1" applyAlignment="1" applyProtection="1">
      <x:alignment horizontal="right"/>
    </x:xf>
    <x:xf numFmtId="0" fontId="29" fillId="0" borderId="0" xfId="39" applyFont="1" applyBorder="1" applyProtection="1"/>
    <x:xf numFmtId="4" fontId="29" fillId="0" borderId="14" xfId="39" applyNumberFormat="1" applyFont="1" applyFill="1" applyBorder="1" applyAlignment="1" applyProtection="1">
      <x:alignment horizontal="right"/>
    </x:xf>
    <x:xf numFmtId="3" fontId="28" fillId="0" borderId="19" xfId="39" applyNumberFormat="1" applyFont="1" applyBorder="1" applyAlignment="1" applyProtection="1">
      <x:alignment horizontal="right"/>
    </x:xf>
    <x:xf numFmtId="3" fontId="28" fillId="0" borderId="29" xfId="39" applyNumberFormat="1" applyFont="1" applyBorder="1" applyAlignment="1" applyProtection="1">
      <x:alignment horizontal="right"/>
    </x:xf>
    <x:xf numFmtId="0" fontId="28" fillId="0" borderId="10" xfId="39" applyFont="1" applyBorder="1" applyAlignment="1" applyProtection="1">
      <x:alignment horizontal="right"/>
    </x:xf>
    <x:xf numFmtId="0" fontId="4" fillId="33" borderId="11" xfId="0" applyFont="1" applyFill="1" applyBorder="1" applyProtection="1"/>
    <x:xf numFmtId="0" fontId="4" fillId="33" borderId="11" xfId="0" applyFont="1" applyFill="1" applyBorder="1" applyAlignment="1" applyProtection="1">
      <x:alignment horizontal="right"/>
    </x:xf>
    <x:xf numFmtId="0" fontId="29" fillId="33" borderId="11" xfId="0" applyFont="1" applyFill="1" applyBorder="1" applyAlignment="1" applyProtection="1">
      <x:alignment horizontal="right"/>
    </x:xf>
    <x:xf numFmtId="0" fontId="29" fillId="33" borderId="11" xfId="0" applyFont="1" applyFill="1" applyBorder="1" applyAlignment="1" applyProtection="1">
      <x:alignment horizontal="right" wrapText="1"/>
    </x:xf>
    <x:xf numFmtId="2" fontId="29" fillId="0" borderId="12" xfId="39" applyNumberFormat="1" applyFont="1" applyBorder="1" applyAlignment="1" applyProtection="1">
      <x:alignment horizontal="right" vertical="center"/>
    </x:xf>
    <x:xf numFmtId="2" fontId="29" fillId="0" borderId="0" xfId="39" applyNumberFormat="1" applyFont="1" applyAlignment="1" applyProtection="1">
      <x:alignment horizontal="right" vertical="center"/>
    </x:xf>
    <x:xf numFmtId="172" fontId="29" fillId="0" borderId="0" xfId="39" applyNumberFormat="1" applyFont="1" applyProtection="1"/>
    <x:xf numFmtId="3" fontId="29" fillId="34" borderId="0" xfId="39" applyNumberFormat="1" applyFont="1" applyFill="1" applyBorder="1" applyAlignment="1" applyProtection="1">
      <x:alignment horizontal="center" vertical="center"/>
    </x:xf>
    <x:xf numFmtId="3" fontId="29" fillId="0" borderId="0" xfId="0" applyNumberFormat="1" applyFont="1" applyBorder="1" applyProtection="1"/>
    <x:xf numFmtId="3" fontId="29" fillId="0" borderId="0" xfId="0" applyNumberFormat="1" applyFont="1" applyBorder="1" applyAlignment="1" applyProtection="1">
      <x:alignment horizontal="center"/>
    </x:xf>
    <x:xf numFmtId="0" fontId="29" fillId="0" borderId="0" xfId="39" applyFont="1" applyFill="1" applyAlignment="1" applyProtection="1">
      <x:alignment horizontal="center"/>
    </x:xf>
    <x:xf numFmtId="0" fontId="29" fillId="0" borderId="13" xfId="0" applyFont="1" applyBorder="1" applyAlignment="1" applyProtection="1">
      <x:alignment horizontal="right"/>
    </x:xf>
    <x:xf numFmtId="0" fontId="29" fillId="0" borderId="15" xfId="0" applyFont="1" applyBorder="1" applyAlignment="1" applyProtection="1">
      <x:alignment horizontal="right" wrapText="1"/>
    </x:xf>
    <x:xf numFmtId="0" fontId="29" fillId="0" borderId="27" xfId="0" applyFont="1" applyBorder="1" applyAlignment="1" applyProtection="1">
      <x:alignment horizontal="right" wrapText="1"/>
    </x:xf>
    <x:xf numFmtId="0" fontId="29" fillId="35" borderId="0" xfId="0" applyFont="1" applyFill="1" applyAlignment="1" applyProtection="1">
      <x:alignment horizontal="center" vertical="center"/>
    </x:xf>
    <x:xf numFmtId="0" fontId="29" fillId="0" borderId="14" xfId="0" applyFont="1" applyBorder="1" applyAlignment="1" applyProtection="1">
      <x:alignment horizontal="right" vertical="center"/>
    </x:xf>
    <x:xf numFmtId="3" fontId="29" fillId="0" borderId="55" xfId="0" applyNumberFormat="1" applyFont="1" applyBorder="1" applyAlignment="1" applyProtection="1">
      <x:alignment vertical="center"/>
    </x:xf>
    <x:xf numFmtId="3" fontId="29" fillId="0" borderId="44" xfId="0" applyNumberFormat="1" applyFont="1" applyBorder="1" applyAlignment="1" applyProtection="1">
      <x:alignment vertical="center"/>
    </x:xf>
    <x:xf numFmtId="3" fontId="29" fillId="0" borderId="53" xfId="0" applyNumberFormat="1" applyFont="1" applyBorder="1" applyAlignment="1" applyProtection="1">
      <x:alignment vertical="center"/>
    </x:xf>
    <x:xf numFmtId="3" fontId="29" fillId="0" borderId="54" xfId="0" applyNumberFormat="1" applyFont="1" applyBorder="1" applyAlignment="1" applyProtection="1">
      <x:alignment vertical="center"/>
    </x:xf>
    <x:xf numFmtId="0" fontId="29" fillId="0" borderId="52" xfId="0" applyFont="1" applyBorder="1" applyAlignment="1" applyProtection="1">
      <x:alignment horizontal="right" vertical="center"/>
    </x:xf>
    <x:xf numFmtId="3" fontId="29" fillId="0" borderId="59" xfId="0" applyNumberFormat="1" applyFont="1" applyBorder="1" applyAlignment="1" applyProtection="1">
      <x:alignment vertical="center"/>
    </x:xf>
    <x:xf numFmtId="3" fontId="29" fillId="0" borderId="56" xfId="0" applyNumberFormat="1" applyFont="1" applyBorder="1" applyAlignment="1" applyProtection="1">
      <x:alignment vertical="center"/>
    </x:xf>
    <x:xf numFmtId="0" fontId="28" fillId="0" borderId="34" xfId="0" applyFont="1" applyBorder="1" applyAlignment="1" applyProtection="1">
      <x:alignment horizontal="right" vertical="center"/>
    </x:xf>
    <x:xf numFmtId="3" fontId="29" fillId="0" borderId="37" xfId="0" applyNumberFormat="1" applyFont="1" applyBorder="1" applyAlignment="1" applyProtection="1">
      <x:alignment vertical="center"/>
    </x:xf>
    <x:xf numFmtId="3" fontId="29" fillId="0" borderId="38" xfId="0" applyNumberFormat="1" applyFont="1" applyBorder="1" applyAlignment="1" applyProtection="1">
      <x:alignment vertical="center"/>
    </x:xf>
    <x:xf numFmtId="3" fontId="29" fillId="0" borderId="35" xfId="0" applyNumberFormat="1" applyFont="1" applyBorder="1" applyAlignment="1" applyProtection="1">
      <x:alignment vertical="center"/>
    </x:xf>
    <x:xf numFmtId="3" fontId="29" fillId="0" borderId="36" xfId="0" applyNumberFormat="1" applyFont="1" applyBorder="1" applyAlignment="1" applyProtection="1">
      <x:alignment vertical="center"/>
    </x:xf>
    <x:xf numFmtId="0" fontId="29" fillId="35" borderId="0" xfId="0" applyFont="1" applyFill="1" applyAlignment="1" applyProtection="1">
      <x:alignment horizontal="right" vertical="center"/>
    </x:xf>
    <x:xf numFmtId="0" fontId="29" fillId="0" borderId="0" xfId="50" applyFont="1" applyBorder="1" applyProtection="1"/>
    <x:xf numFmtId="0" fontId="29" fillId="35" borderId="0" xfId="51" applyFont="1" applyFill="1" applyBorder="1" applyAlignment="1" applyProtection="1">
      <x:alignment horizontal="center" vertical="center" wrapText="1"/>
    </x:xf>
    <x:xf numFmtId="0" fontId="29" fillId="0" borderId="12" xfId="50" applyFont="1" applyBorder="1" applyAlignment="1" applyProtection="1">
      <x:alignment vertical="center"/>
    </x:xf>
    <x:xf numFmtId="0" fontId="29" fillId="0" borderId="0" xfId="50" applyFont="1" applyBorder="1" applyAlignment="1" applyProtection="1">
      <x:alignment vertical="center"/>
    </x:xf>
    <x:xf numFmtId="4" fontId="29" fillId="0" borderId="49" xfId="50" applyNumberFormat="1" applyFont="1" applyFill="1" applyBorder="1" applyAlignment="1" applyProtection="1">
      <x:alignment vertical="center"/>
    </x:xf>
    <x:xf numFmtId="4" fontId="29" fillId="0" borderId="62" xfId="50" applyNumberFormat="1" applyFont="1" applyFill="1" applyBorder="1" applyAlignment="1" applyProtection="1">
      <x:alignment vertical="center"/>
    </x:xf>
    <x:xf numFmtId="4" fontId="29" fillId="0" borderId="46" xfId="50" applyNumberFormat="1" applyFont="1" applyFill="1" applyBorder="1" applyAlignment="1" applyProtection="1">
      <x:alignment vertical="center"/>
    </x:xf>
    <x:xf numFmtId="4" fontId="29" fillId="0" borderId="60" xfId="50" applyNumberFormat="1" applyFont="1" applyFill="1" applyBorder="1" applyAlignment="1" applyProtection="1">
      <x:alignment vertical="center"/>
    </x:xf>
    <x:xf numFmtId="3" fontId="29" fillId="0" borderId="46" xfId="50" applyNumberFormat="1" applyFont="1" applyFill="1" applyBorder="1" applyAlignment="1" applyProtection="1">
      <x:alignment vertical="center"/>
    </x:xf>
    <x:xf numFmtId="4" fontId="29" fillId="0" borderId="46" xfId="50" applyNumberFormat="1" applyFont="1" applyBorder="1" applyAlignment="1" applyProtection="1">
      <x:alignment vertical="center"/>
    </x:xf>
    <x:xf numFmtId="3" fontId="29" fillId="0" borderId="46" xfId="50" applyNumberFormat="1" applyFont="1" applyBorder="1" applyAlignment="1" applyProtection="1">
      <x:alignment vertical="center"/>
    </x:xf>
    <x:xf numFmtId="4" fontId="29" fillId="0" borderId="49" xfId="50" applyNumberFormat="1" applyFont="1" applyBorder="1" applyAlignment="1" applyProtection="1">
      <x:alignment vertical="center"/>
    </x:xf>
    <x:xf numFmtId="3" fontId="29" fillId="0" borderId="49" xfId="50" applyNumberFormat="1" applyFont="1" applyBorder="1" applyAlignment="1" applyProtection="1">
      <x:alignment vertical="center"/>
    </x:xf>
    <x:xf numFmtId="0" fontId="29" fillId="0" borderId="20" xfId="50" applyFont="1" applyBorder="1" applyAlignment="1" applyProtection="1">
      <x:alignment vertical="center"/>
    </x:xf>
    <x:xf numFmtId="4" fontId="29" fillId="0" borderId="47" xfId="50" applyNumberFormat="1" applyFont="1" applyFill="1" applyBorder="1" applyAlignment="1" applyProtection="1">
      <x:alignment vertical="center"/>
    </x:xf>
    <x:xf numFmtId="4" fontId="29" fillId="0" borderId="64" xfId="50" applyNumberFormat="1" applyFont="1" applyFill="1" applyBorder="1" applyAlignment="1" applyProtection="1">
      <x:alignment vertical="center"/>
    </x:xf>
    <x:xf numFmtId="4" fontId="29" fillId="0" borderId="47" xfId="50" applyNumberFormat="1" applyFont="1" applyBorder="1" applyAlignment="1" applyProtection="1">
      <x:alignment vertical="center"/>
    </x:xf>
    <x:xf numFmtId="3" fontId="29" fillId="0" borderId="47" xfId="50" applyNumberFormat="1" applyFont="1" applyBorder="1" applyAlignment="1" applyProtection="1">
      <x:alignment vertical="center"/>
    </x:xf>
    <x:xf numFmtId="4" fontId="29" fillId="0" borderId="64" xfId="50" applyNumberFormat="1" applyFont="1" applyBorder="1" applyAlignment="1" applyProtection="1">
      <x:alignment vertical="center"/>
    </x:xf>
    <x:xf numFmtId="4" fontId="29" fillId="0" borderId="60" xfId="50" applyNumberFormat="1" applyFont="1" applyBorder="1" applyAlignment="1" applyProtection="1">
      <x:alignment vertical="center"/>
    </x:xf>
    <x:xf numFmtId="4" fontId="29" fillId="0" borderId="50" xfId="50" applyNumberFormat="1" applyFont="1" applyBorder="1" applyAlignment="1" applyProtection="1">
      <x:alignment vertical="center"/>
    </x:xf>
    <x:xf numFmtId="4" fontId="29" fillId="0" borderId="66" xfId="50" applyNumberFormat="1" applyFont="1" applyBorder="1" applyAlignment="1" applyProtection="1">
      <x:alignment vertical="center"/>
    </x:xf>
    <x:xf numFmtId="3" fontId="29" fillId="0" borderId="50" xfId="50" applyNumberFormat="1" applyFont="1" applyBorder="1" applyAlignment="1" applyProtection="1">
      <x:alignment vertical="center"/>
    </x:xf>
    <x:xf numFmtId="0" fontId="28" fillId="0" borderId="39" xfId="0" applyFont="1" applyBorder="1" applyAlignment="1" applyProtection="1">
      <x:alignment horizontal="left" vertical="center" wrapText="1"/>
    </x:xf>
    <x:xf numFmtId="4" fontId="29" fillId="0" borderId="51" xfId="0" applyNumberFormat="1" applyFont="1" applyBorder="1" applyAlignment="1" applyProtection="1">
      <x:alignment vertical="center" wrapText="1"/>
    </x:xf>
    <x:xf numFmtId="4" fontId="29" fillId="0" borderId="68" xfId="0" applyNumberFormat="1" applyFont="1" applyBorder="1" applyAlignment="1" applyProtection="1">
      <x:alignment vertical="center" wrapText="1"/>
    </x:xf>
    <x:xf numFmtId="3" fontId="29" fillId="0" borderId="51" xfId="45" applyNumberFormat="1" applyFont="1" applyBorder="1" applyAlignment="1" applyProtection="1">
      <x:alignment vertical="center"/>
    </x:xf>
    <x:xf numFmtId="0" fontId="28" fillId="0" borderId="0" xfId="0" applyFont="1" applyBorder="1" applyAlignment="1" applyProtection="1">
      <x:alignment horizontal="left" vertical="center" wrapText="1"/>
    </x:xf>
    <x:xf numFmtId="4" fontId="29" fillId="0" borderId="50" xfId="0" applyNumberFormat="1" applyFont="1" applyBorder="1" applyAlignment="1" applyProtection="1">
      <x:alignment vertical="center" wrapText="1"/>
    </x:xf>
    <x:xf numFmtId="4" fontId="29" fillId="0" borderId="66" xfId="0" applyNumberFormat="1" applyFont="1" applyBorder="1" applyAlignment="1" applyProtection="1">
      <x:alignment vertical="center" wrapText="1"/>
    </x:xf>
    <x:xf numFmtId="3" fontId="29" fillId="0" borderId="50" xfId="45" applyNumberFormat="1" applyFont="1" applyBorder="1" applyAlignment="1" applyProtection="1">
      <x:alignment vertical="center"/>
    </x:xf>
    <x:xf numFmtId="0" fontId="28" fillId="0" borderId="18" xfId="0" applyFont="1" applyBorder="1" applyAlignment="1" applyProtection="1">
      <x:alignment horizontal="left" vertical="center" wrapText="1"/>
    </x:xf>
    <x:xf numFmtId="4" fontId="29" fillId="0" borderId="24" xfId="0" applyNumberFormat="1" applyFont="1" applyFill="1" applyBorder="1" applyAlignment="1" applyProtection="1">
      <x:alignment vertical="center" wrapText="1"/>
    </x:xf>
    <x:xf numFmtId="4" fontId="29" fillId="0" borderId="25" xfId="0" applyNumberFormat="1" applyFont="1" applyFill="1" applyBorder="1" applyAlignment="1" applyProtection="1">
      <x:alignment vertical="center" wrapText="1"/>
    </x:xf>
    <x:xf numFmtId="0" fontId="27" fillId="0" borderId="0" xfId="0" applyFont="1" applyFill="1" applyAlignment="1" applyProtection="1">
      <x:alignment horizontal="left" vertical="top"/>
    </x:xf>
    <x:xf numFmtId="0" fontId="29" fillId="35" borderId="0" xfId="0" applyFont="1" applyFill="1" applyBorder="1" applyAlignment="1" applyProtection="1">
      <x:alignment horizontal="center"/>
    </x:xf>
    <x:xf numFmtId="0" fontId="29" fillId="0" borderId="14" xfId="0" applyFont="1" applyBorder="1" applyProtection="1"/>
    <x:xf numFmtId="0" fontId="29" fillId="0" borderId="0" xfId="0" applyFont="1" applyBorder="1" applyAlignment="1" applyProtection="1">
      <x:alignment horizontal="right"/>
    </x:xf>
    <x:xf numFmtId="4" fontId="29" fillId="0" borderId="62" xfId="0" applyNumberFormat="1" applyFont="1" applyFill="1" applyBorder="1" applyProtection="1"/>
    <x:xf numFmtId="3" fontId="29" fillId="0" borderId="44" xfId="45" applyNumberFormat="1" applyFont="1" applyFill="1" applyBorder="1" applyProtection="1"/>
    <x:xf numFmtId="0" fontId="29" fillId="0" borderId="12" xfId="0" applyFont="1" applyBorder="1" applyProtection="1"/>
    <x:xf numFmtId="0" fontId="29" fillId="0" borderId="12" xfId="0" applyFont="1" applyBorder="1" applyAlignment="1" applyProtection="1">
      <x:alignment horizontal="right"/>
    </x:xf>
    <x:xf numFmtId="4" fontId="29" fillId="0" borderId="60" xfId="0" applyNumberFormat="1" applyFont="1" applyFill="1" applyBorder="1" applyProtection="1"/>
    <x:xf numFmtId="3" fontId="29" fillId="0" borderId="46" xfId="45" applyNumberFormat="1" applyFont="1" applyFill="1" applyBorder="1" applyProtection="1"/>
    <x:xf numFmtId="0" fontId="29" fillId="0" borderId="20" xfId="0" applyFont="1" applyBorder="1" applyProtection="1"/>
    <x:xf numFmtId="0" fontId="29" fillId="0" borderId="20" xfId="0" applyFont="1" applyBorder="1" applyAlignment="1" applyProtection="1">
      <x:alignment horizontal="right"/>
    </x:xf>
    <x:xf numFmtId="4" fontId="29" fillId="0" borderId="64" xfId="0" applyNumberFormat="1" applyFont="1" applyFill="1" applyBorder="1" applyProtection="1"/>
    <x:xf numFmtId="3" fontId="29" fillId="0" borderId="49" xfId="45" applyNumberFormat="1" applyFont="1" applyFill="1" applyBorder="1" applyProtection="1"/>
    <x:xf numFmtId="3" fontId="29" fillId="0" borderId="47" xfId="45" applyNumberFormat="1" applyFont="1" applyFill="1" applyBorder="1" applyProtection="1"/>
    <x:xf numFmtId="0" fontId="29" fillId="0" borderId="71" xfId="0" applyFont="1" applyBorder="1" applyProtection="1"/>
    <x:xf numFmtId="0" fontId="29" fillId="0" borderId="71" xfId="0" applyFont="1" applyBorder="1" applyAlignment="1" applyProtection="1">
      <x:alignment horizontal="right"/>
    </x:xf>
    <x:xf numFmtId="4" fontId="29" fillId="0" borderId="76" xfId="0" applyNumberFormat="1" applyFont="1" applyFill="1" applyBorder="1" applyProtection="1"/>
    <x:xf numFmtId="4" fontId="29" fillId="0" borderId="72" xfId="0" applyNumberFormat="1" applyFont="1" applyFill="1" applyBorder="1" applyProtection="1"/>
    <x:xf numFmtId="4" fontId="29" fillId="0" borderId="73" xfId="0" applyNumberFormat="1" applyFont="1" applyFill="1" applyBorder="1" applyProtection="1"/>
    <x:xf numFmtId="3" fontId="29" fillId="0" borderId="72" xfId="45" applyNumberFormat="1" applyFont="1" applyFill="1" applyBorder="1" applyProtection="1"/>
    <x:xf numFmtId="0" fontId="29" fillId="0" borderId="13" xfId="0" applyFont="1" applyBorder="1" applyProtection="1"/>
    <x:xf numFmtId="4" fontId="29" fillId="0" borderId="70" xfId="0" applyNumberFormat="1" applyFont="1" applyFill="1" applyBorder="1" applyProtection="1"/>
    <x:xf numFmtId="3" fontId="29" fillId="0" borderId="50" xfId="45" applyNumberFormat="1" applyFont="1" applyFill="1" applyBorder="1" applyProtection="1"/>
    <x:xf numFmtId="3" fontId="29" fillId="0" borderId="48" xfId="45" applyNumberFormat="1" applyFont="1" applyFill="1" applyBorder="1" applyProtection="1"/>
    <x:xf numFmtId="4" fontId="29" fillId="0" borderId="78" xfId="0" applyNumberFormat="1" applyFont="1" applyFill="1" applyBorder="1" applyProtection="1"/>
    <x:xf numFmtId="4" fontId="29" fillId="0" borderId="12" xfId="0" applyNumberFormat="1" applyFont="1" applyFill="1" applyBorder="1" applyProtection="1"/>
    <x:xf numFmtId="4" fontId="29" fillId="0" borderId="22" xfId="0" applyNumberFormat="1" applyFont="1" applyFill="1" applyBorder="1" applyProtection="1"/>
    <x:xf numFmtId="3" fontId="29" fillId="0" borderId="12" xfId="45" applyNumberFormat="1" applyFont="1" applyFill="1" applyBorder="1" applyProtection="1"/>
    <x:xf numFmtId="3" fontId="29" fillId="0" borderId="12" xfId="0" applyNumberFormat="1" applyFont="1" applyFill="1" applyBorder="1" applyProtection="1"/>
    <x:xf numFmtId="0" fontId="29" fillId="0" borderId="16" xfId="0" applyFont="1" applyBorder="1" applyProtection="1"/>
    <x:xf numFmtId="4" fontId="29" fillId="0" borderId="79" xfId="0" applyNumberFormat="1" applyFont="1" applyFill="1" applyBorder="1" applyProtection="1"/>
    <x:xf numFmtId="4" fontId="29" fillId="0" borderId="16" xfId="0" applyNumberFormat="1" applyFont="1" applyFill="1" applyBorder="1" applyProtection="1"/>
    <x:xf numFmtId="0" fontId="29" fillId="0" borderId="74" xfId="0" applyFont="1" applyBorder="1" applyProtection="1"/>
    <x:xf numFmtId="0" fontId="29" fillId="0" borderId="74" xfId="0" applyFont="1" applyBorder="1" applyAlignment="1" applyProtection="1">
      <x:alignment horizontal="right"/>
    </x:xf>
    <x:xf numFmtId="4" fontId="29" fillId="0" borderId="80" xfId="0" applyNumberFormat="1" applyFont="1" applyFill="1" applyBorder="1" applyProtection="1"/>
    <x:xf numFmtId="4" fontId="29" fillId="0" borderId="74" xfId="0" applyNumberFormat="1" applyFont="1" applyFill="1" applyBorder="1" applyProtection="1"/>
    <x:xf numFmtId="4" fontId="29" fillId="0" borderId="75" xfId="0" applyNumberFormat="1" applyFont="1" applyFill="1" applyBorder="1" applyProtection="1"/>
    <x:xf numFmtId="3" fontId="29" fillId="0" borderId="74" xfId="45" applyNumberFormat="1" applyFont="1" applyFill="1" applyBorder="1" applyProtection="1"/>
    <x:xf numFmtId="4" fontId="29" fillId="0" borderId="66" xfId="0" applyNumberFormat="1" applyFont="1" applyFill="1" applyBorder="1" applyProtection="1"/>
    <x:xf numFmtId="0" fontId="28" fillId="0" borderId="40" xfId="0" applyFont="1" applyBorder="1" applyProtection="1"/>
    <x:xf numFmtId="0" fontId="28" fillId="0" borderId="40" xfId="0" applyFont="1" applyBorder="1" applyAlignment="1" applyProtection="1">
      <x:alignment horizontal="right"/>
    </x:xf>
    <x:xf numFmtId="4" fontId="29" fillId="0" borderId="81" xfId="0" applyNumberFormat="1" applyFont="1" applyFill="1" applyBorder="1" applyProtection="1"/>
    <x:xf numFmtId="4" fontId="29" fillId="0" borderId="40" xfId="0" applyNumberFormat="1" applyFont="1" applyFill="1" applyBorder="1" applyProtection="1"/>
    <x:xf numFmtId="4" fontId="29" fillId="0" borderId="41" xfId="0" applyNumberFormat="1" applyFont="1" applyFill="1" applyBorder="1" applyProtection="1"/>
    <x:xf numFmtId="3" fontId="29" fillId="0" borderId="40" xfId="45" applyNumberFormat="1" applyFont="1" applyFill="1" applyBorder="1" applyProtection="1"/>
    <x:xf numFmtId="3" fontId="29" fillId="0" borderId="40" xfId="0" applyNumberFormat="1" applyFont="1" applyFill="1" applyBorder="1" applyProtection="1"/>
    <x:xf numFmtId="0" fontId="28" fillId="0" borderId="16" xfId="0" applyFont="1" applyBorder="1" applyProtection="1"/>
    <x:xf numFmtId="0" fontId="28" fillId="0" borderId="16" xfId="0" applyFont="1" applyBorder="1" applyAlignment="1" applyProtection="1">
      <x:alignment horizontal="right"/>
    </x:xf>
    <x:xf numFmtId="4" fontId="29" fillId="0" borderId="21" xfId="0" applyNumberFormat="1" applyFont="1" applyFill="1" applyBorder="1" applyProtection="1"/>
    <x:xf numFmtId="3" fontId="29" fillId="0" borderId="16" xfId="45" applyNumberFormat="1" applyFont="1" applyFill="1" applyBorder="1" applyProtection="1"/>
    <x:xf numFmtId="3" fontId="29" fillId="0" borderId="16" xfId="0" applyNumberFormat="1" applyFont="1" applyFill="1" applyBorder="1" applyProtection="1"/>
    <x:xf numFmtId="0" fontId="28" fillId="0" borderId="74" xfId="0" applyFont="1" applyBorder="1" applyProtection="1"/>
    <x:xf numFmtId="0" fontId="28" fillId="0" borderId="74" xfId="0" applyFont="1" applyBorder="1" applyAlignment="1" applyProtection="1">
      <x:alignment horizontal="right"/>
    </x:xf>
    <x:xf numFmtId="0" fontId="28" fillId="0" borderId="12" xfId="0" applyFont="1" applyBorder="1" applyProtection="1"/>
    <x:xf numFmtId="0" fontId="28" fillId="0" borderId="12" xfId="0" applyFont="1" applyBorder="1" applyAlignment="1" applyProtection="1">
      <x:alignment horizontal="right"/>
    </x:xf>
    <x:xf numFmtId="0" fontId="28" fillId="0" borderId="13" xfId="0" applyFont="1" applyBorder="1" applyProtection="1"/>
    <x:xf numFmtId="0" fontId="28" fillId="0" borderId="17" xfId="0" applyFont="1" applyBorder="1" applyProtection="1"/>
    <x:xf numFmtId="0" fontId="28" fillId="0" borderId="17" xfId="0" applyFont="1" applyBorder="1" applyAlignment="1" applyProtection="1">
      <x:alignment horizontal="right"/>
    </x:xf>
    <x:xf numFmtId="4" fontId="29" fillId="0" borderId="42" xfId="0" applyNumberFormat="1" applyFont="1" applyFill="1" applyBorder="1" applyProtection="1"/>
    <x:xf numFmtId="4" fontId="29" fillId="0" borderId="17" xfId="0" applyNumberFormat="1" applyFont="1" applyFill="1" applyBorder="1" applyProtection="1"/>
    <x:xf numFmtId="4" fontId="29" fillId="0" borderId="23" xfId="0" applyNumberFormat="1" applyFont="1" applyFill="1" applyBorder="1" applyProtection="1"/>
    <x:xf numFmtId="3" fontId="29" fillId="0" borderId="17" xfId="45" applyNumberFormat="1" applyFont="1" applyFill="1" applyBorder="1" applyProtection="1"/>
    <x:xf numFmtId="0" fontId="29" fillId="0" borderId="18" xfId="0" applyFont="1" applyBorder="1" applyProtection="1"/>
    <x:xf numFmtId="0" fontId="28" fillId="0" borderId="24" xfId="0" applyFont="1" applyBorder="1" applyAlignment="1" applyProtection="1">
      <x:alignment horizontal="left"/>
    </x:xf>
    <x:xf numFmtId="0" fontId="29" fillId="0" borderId="24" xfId="0" applyFont="1" applyBorder="1" applyAlignment="1" applyProtection="1">
      <x:alignment horizontal="right"/>
    </x:xf>
    <x:xf numFmtId="4" fontId="29" fillId="0" borderId="43" xfId="0" applyNumberFormat="1" applyFont="1" applyFill="1" applyBorder="1" applyAlignment="1" applyProtection="1">
      <x:alignment vertical="center"/>
    </x:xf>
    <x:xf numFmtId="4" fontId="29" fillId="0" borderId="25" xfId="0" applyNumberFormat="1" applyFont="1" applyFill="1" applyBorder="1" applyAlignment="1" applyProtection="1">
      <x:alignment vertical="center"/>
    </x:xf>
    <x:xf numFmtId="3" fontId="29" fillId="0" borderId="24" xfId="45" applyNumberFormat="1" applyFont="1" applyFill="1" applyBorder="1" applyAlignment="1" applyProtection="1">
      <x:alignment vertical="center"/>
    </x:xf>
    <x:xf numFmtId="3" fontId="29" fillId="0" borderId="0" xfId="45" applyNumberFormat="1" applyFont="1" applyBorder="1" applyAlignment="1" applyProtection="1">
      <x:alignment vertical="center"/>
    </x:xf>
    <x:xf numFmtId="0" fontId="29" fillId="34" borderId="0" xfId="0" applyFont="1" applyFill="1" applyBorder="1" applyAlignment="1" applyProtection="1">
      <x:alignment horizontal="right"/>
    </x:xf>
    <x:xf numFmtId="0" fontId="29" fillId="34" borderId="0" xfId="0" applyFont="1" applyFill="1" applyProtection="1"/>
    <x:xf numFmtId="0" fontId="33" fillId="0" borderId="0" xfId="0" applyFont="1" applyProtection="1"/>
    <x:xf numFmtId="0" fontId="29" fillId="0" borderId="0" xfId="0" applyFont="1" applyFill="1" applyAlignment="1" applyProtection="1">
      <x:alignment horizontal="right"/>
    </x:xf>
    <x:xf numFmtId="165" fontId="29" fillId="0" borderId="0" xfId="0" applyNumberFormat="1" applyFont="1" applyBorder="1" applyProtection="1"/>
    <x:xf numFmtId="166" fontId="28" fillId="0" borderId="11" xfId="0" applyNumberFormat="1" applyFont="1" applyBorder="1" applyAlignment="1" applyProtection="1">
      <x:alignment vertical="center"/>
    </x:xf>
    <x:xf numFmtId="165" fontId="28" fillId="0" borderId="11" xfId="0" applyNumberFormat="1" applyFont="1" applyBorder="1" applyAlignment="1" applyProtection="1">
      <x:alignment vertical="center"/>
    </x:xf>
    <x:xf numFmtId="173" fontId="29" fillId="0" borderId="0" xfId="0" applyNumberFormat="1" applyFont="1" applyFill="1" applyBorder="1" applyAlignment="1" applyProtection="1">
      <x:alignment horizontal="left" vertical="center"/>
    </x:xf>
    <x:xf numFmtId="173" fontId="29" fillId="0" borderId="0" xfId="0" applyNumberFormat="1" applyFont="1" applyFill="1" applyBorder="1" applyAlignment="1" applyProtection="1">
      <x:alignment horizontal="right" vertical="center"/>
    </x:xf>
    <x:xf numFmtId="173" fontId="29" fillId="0" borderId="20" xfId="0" applyNumberFormat="1" applyFont="1" applyFill="1" applyBorder="1" applyAlignment="1" applyProtection="1">
      <x:alignment horizontal="left" vertical="center"/>
    </x:xf>
    <x:xf numFmtId="173" fontId="29" fillId="0" borderId="20" xfId="0" applyNumberFormat="1" applyFont="1" applyFill="1" applyBorder="1" applyAlignment="1" applyProtection="1">
      <x:alignment horizontal="right" vertical="center"/>
    </x:xf>
    <x:xf numFmtId="173" fontId="29" fillId="0" borderId="17" xfId="0" applyNumberFormat="1" applyFont="1" applyFill="1" applyBorder="1" applyAlignment="1" applyProtection="1">
      <x:alignment horizontal="left" vertical="center"/>
    </x:xf>
    <x:xf numFmtId="173" fontId="29" fillId="0" borderId="17" xfId="0" applyNumberFormat="1" applyFont="1" applyFill="1" applyBorder="1" applyAlignment="1" applyProtection="1">
      <x:alignment horizontal="right" vertical="center"/>
    </x:xf>
    <x:xf numFmtId="167" fontId="29" fillId="0" borderId="24" xfId="0" applyNumberFormat="1" applyFont="1" applyFill="1" applyBorder="1" applyAlignment="1" applyProtection="1">
      <x:alignment horizontal="left" vertical="center"/>
    </x:xf>
    <x:xf numFmtId="166" fontId="29" fillId="0" borderId="0" xfId="0" applyNumberFormat="1" applyFont="1" applyFill="1" applyProtection="1"/>
    <x:xf numFmtId="165" fontId="29" fillId="0" borderId="0" xfId="0" applyNumberFormat="1" applyFont="1" applyFill="1" applyProtection="1"/>
    <x:xf numFmtId="165" fontId="28" fillId="0" borderId="11" xfId="0" applyNumberFormat="1" applyFont="1" applyBorder="1" applyAlignment="1" applyProtection="1">
      <x:alignment horizontal="right" vertical="center"/>
    </x:xf>
    <x:xf numFmtId="173" fontId="29" fillId="0" borderId="24" xfId="0" applyNumberFormat="1" applyFont="1" applyFill="1" applyBorder="1" applyAlignment="1" applyProtection="1">
      <x:alignment horizontal="right" vertical="center"/>
    </x:xf>
    <x:xf numFmtId="166" fontId="28" fillId="0" borderId="10" xfId="0" applyNumberFormat="1" applyFont="1" applyBorder="1" applyAlignment="1" applyProtection="1">
      <x:alignment vertical="center"/>
    </x:xf>
    <x:xf numFmtId="166" fontId="28" fillId="0" borderId="0" xfId="0" applyNumberFormat="1" applyFont="1" applyBorder="1" applyAlignment="1" applyProtection="1">
      <x:alignment horizontal="center" vertical="center"/>
    </x:xf>
    <x:xf numFmtId="166" fontId="28" fillId="0" borderId="0" xfId="0" applyNumberFormat="1" applyFont="1" applyFill="1" applyAlignment="1" applyProtection="1">
      <x:alignment horizontal="right"/>
    </x:xf>
    <x:xf numFmtId="2" fontId="29" fillId="0" borderId="19" xfId="0" quotePrefix="1" applyNumberFormat="1" applyFont="1" applyFill="1" applyBorder="1" applyAlignment="1" applyProtection="1">
      <x:alignment horizontal="left"/>
    </x:xf>
    <x:xf numFmtId="173" fontId="29" fillId="0" borderId="0" xfId="0" quotePrefix="1" applyNumberFormat="1" applyFont="1" applyFill="1" applyBorder="1" applyAlignment="1" applyProtection="1">
      <x:alignment horizontal="right"/>
    </x:xf>
    <x:xf numFmtId="2" fontId="29" fillId="0" borderId="16" xfId="0" quotePrefix="1" applyNumberFormat="1" applyFont="1" applyFill="1" applyBorder="1" applyAlignment="1" applyProtection="1">
      <x:alignment horizontal="left"/>
    </x:xf>
    <x:xf numFmtId="2" fontId="29" fillId="0" borderId="12" xfId="0" quotePrefix="1" applyNumberFormat="1" applyFont="1" applyFill="1" applyBorder="1" applyAlignment="1" applyProtection="1">
      <x:alignment horizontal="left"/>
    </x:xf>
    <x:xf numFmtId="0" fontId="29" fillId="0" borderId="16" xfId="0" applyFont="1" applyFill="1" applyBorder="1" applyProtection="1"/>
    <x:xf numFmtId="2" fontId="29" fillId="0" borderId="29" xfId="0" quotePrefix="1" applyNumberFormat="1" applyFont="1" applyFill="1" applyBorder="1" applyAlignment="1" applyProtection="1">
      <x:alignment horizontal="left"/>
    </x:xf>
    <x:xf numFmtId="2" fontId="29" fillId="0" borderId="10" xfId="0" quotePrefix="1" applyNumberFormat="1" applyFont="1" applyFill="1" applyBorder="1" applyAlignment="1" applyProtection="1">
      <x:alignment horizontal="left"/>
    </x:xf>
    <x:xf numFmtId="173" fontId="29" fillId="0" borderId="10" xfId="0" quotePrefix="1" applyNumberFormat="1" applyFont="1" applyFill="1" applyBorder="1" applyAlignment="1" applyProtection="1">
      <x:alignment horizontal="right"/>
    </x:xf>
    <x:xf numFmtId="173" fontId="29" fillId="0" borderId="10" xfId="0" applyNumberFormat="1" applyFont="1" applyBorder="1" applyProtection="1"/>
    <x:xf numFmtId="2" fontId="29" fillId="0" borderId="0" xfId="0" quotePrefix="1" applyNumberFormat="1" applyFont="1" applyFill="1" applyBorder="1" applyAlignment="1" applyProtection="1">
      <x:alignment horizontal="left"/>
    </x:xf>
    <x:xf numFmtId="173"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0" fontId="29" fillId="0" borderId="29" xfId="0" applyFont="1" applyFill="1" applyBorder="1" applyAlignment="1" applyProtection="1">
      <x:alignment vertical="center"/>
    </x:xf>
    <x:xf numFmtId="4" fontId="29" fillId="0" borderId="29" xfId="0" applyNumberFormat="1" applyFont="1" applyBorder="1" applyAlignment="1" applyProtection="1">
      <x:alignment horizontal="left"/>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69" fontId="29" fillId="0" borderId="0" xfId="0" applyNumberFormat="1" applyFont="1" applyFill="1" applyBorder="1" applyAlignment="1" applyProtection="1">
      <x:alignment horizontal="right"/>
    </x:xf>
    <x:xf numFmtId="2" fontId="29" fillId="0" borderId="29" xfId="0" applyNumberFormat="1" applyFont="1" applyFill="1" applyBorder="1" applyAlignment="1" applyProtection="1">
      <x:alignment horizontal="left"/>
    </x:xf>
    <x:xf numFmtId="169" fontId="29" fillId="0" borderId="29" xfId="0" applyNumberFormat="1" applyFont="1" applyFill="1" applyBorder="1" applyAlignment="1" applyProtection="1">
      <x:alignment horizontal="right"/>
    </x:xf>
    <x:xf numFmtId="2" fontId="29" fillId="0" borderId="19" xfId="0" applyNumberFormat="1" applyFont="1" applyFill="1" applyBorder="1" applyAlignment="1" applyProtection="1">
      <x:alignment horizontal="left"/>
    </x:xf>
    <x:xf numFmtId="169" fontId="29" fillId="0" borderId="19" xfId="0" applyNumberFormat="1" applyFont="1" applyFill="1" applyBorder="1" applyAlignment="1" applyProtection="1">
      <x:alignment horizontal="right"/>
    </x:xf>
    <x:xf numFmtId="2" fontId="29" fillId="0" borderId="16" xfId="0" applyNumberFormat="1" applyFont="1" applyFill="1" applyBorder="1" applyAlignment="1" applyProtection="1">
      <x:alignment horizontal="left"/>
    </x:xf>
    <x:xf numFmtId="169" fontId="29" fillId="0" borderId="16" xfId="0" applyNumberFormat="1" applyFont="1" applyFill="1" applyBorder="1" applyAlignment="1" applyProtection="1">
      <x:alignment horizontal="right"/>
    </x:xf>
    <x:xf numFmtId="4" fontId="29" fillId="0" borderId="0" xfId="0" applyNumberFormat="1" applyFont="1" applyFill="1" applyAlignment="1" applyProtection="1">
      <x:alignment horizontal="center"/>
    </x:xf>
    <x:xf numFmtId="0" fontId="29" fillId="0" borderId="0" xfId="38" applyFont="1" applyFill="1" applyBorder="1" applyAlignment="1" applyProtection="1">
      <x:alignment horizontal="left"/>
    </x:xf>
    <x:xf numFmtId="0" fontId="29" fillId="0" borderId="16" xfId="0" applyFont="1" applyFill="1" applyBorder="1" applyAlignment="1" applyProtection="1">
      <x:alignment horizontal="left"/>
    </x:xf>
    <x:xf numFmtId="0" fontId="29" fillId="0" borderId="29" xfId="0" applyFont="1" applyFill="1" applyBorder="1" applyAlignment="1" applyProtection="1">
      <x:alignment horizontal="left"/>
    </x:xf>
    <x:xf numFmtId="0" fontId="29" fillId="37" borderId="0" xfId="0" applyFont="1" applyFill="1" applyProtection="1"/>
    <x:xf numFmtId="166" fontId="28" fillId="0" borderId="13" xfId="0" applyNumberFormat="1" applyFont="1" applyFill="1" applyBorder="1" applyAlignment="1" applyProtection="1">
      <x:alignment horizontal="right"/>
    </x:xf>
    <x:xf numFmtId="49" fontId="29" fillId="0" borderId="0" xfId="0" applyNumberFormat="1" applyFont="1" applyProtection="1"/>
    <x:xf numFmtId="4" fontId="29" fillId="0" borderId="50" xfId="50" applyNumberFormat="1" applyFont="1" applyFill="1" applyBorder="1" applyAlignment="1" applyProtection="1">
      <x:alignment vertical="center"/>
    </x:xf>
    <x:xf numFmtId="4" fontId="29" fillId="0" borderId="50" xfId="0" applyNumberFormat="1" applyFont="1" applyFill="1" applyBorder="1" applyAlignment="1" applyProtection="1">
      <x:alignment vertical="center" wrapText="1"/>
    </x:xf>
    <x:xf numFmtId="0" fontId="29" fillId="0" borderId="11" xfId="0" applyFont="1" applyFill="1" applyBorder="1" applyAlignment="1" applyProtection="1">
      <x:alignment horizontal="right" wrapText="1"/>
    </x:xf>
    <x:xf numFmtId="171" fontId="29" fillId="0" borderId="11" xfId="46" applyFont="1" applyFill="1" applyBorder="1" applyAlignment="1" applyProtection="1">
      <x:alignment horizontal="right" wrapText="1"/>
    </x:xf>
    <x:xf numFmtId="0" fontId="29" fillId="0" borderId="11" xfId="0" applyFont="1" applyBorder="1" applyAlignment="1" applyProtection="1">
      <x:alignment wrapText="1"/>
    </x:xf>
    <x:xf numFmtId="0" fontId="29" fillId="0" borderId="82" xfId="0" applyFont="1" applyFill="1" applyBorder="1" applyAlignment="1" applyProtection="1">
      <x:alignment horizontal="right" wrapText="1"/>
    </x:xf>
    <x:xf numFmtId="171" fontId="29" fillId="0" borderId="82" xfId="46" applyFont="1" applyFill="1" applyBorder="1" applyAlignment="1" applyProtection="1">
      <x:alignment horizontal="right" wrapText="1"/>
    </x:xf>
    <x:xf numFmtId="0" fontId="29" fillId="0" borderId="83" xfId="0" applyFont="1" applyFill="1" applyBorder="1" applyAlignment="1" applyProtection="1">
      <x:alignment horizontal="right" wrapText="1"/>
    </x:xf>
    <x:xf numFmtId="0" fontId="27" fillId="0" borderId="18" xfId="0" applyFont="1" applyFill="1" applyBorder="1" applyAlignment="1" applyProtection="1">
      <x:alignment horizontal="left" vertical="top"/>
    </x:xf>
    <x:xf numFmtId="0" fontId="27" fillId="0" borderId="18" xfId="0" applyFont="1" applyFill="1" applyBorder="1" applyAlignment="1" applyProtection="1">
      <x:alignment horizontal="left" vertical="center"/>
    </x:xf>
    <x:xf numFmtId="0" fontId="29" fillId="0" borderId="18" xfId="0" applyFont="1" applyFill="1" applyBorder="1" applyAlignment="1" applyProtection="1">
      <x:alignment horizontal="right"/>
    </x:xf>
    <x:xf numFmtId="174" fontId="29" fillId="0" borderId="24" xfId="0" applyNumberFormat="1" applyFont="1" applyFill="1" applyBorder="1" applyAlignment="1" applyProtection="1">
      <x:alignment horizontal="right" vertical="center"/>
    </x:xf>
    <x:xf numFmtId="0" fontId="29" fillId="0" borderId="0" xfId="39" applyFont="1" applyAlignment="1" applyProtection="1">
      <x:alignment horizontal="right" wrapText="1"/>
    </x:xf>
    <x:xf numFmtId="3" fontId="29" fillId="0" borderId="0" xfId="39" applyNumberFormat="1" applyFont="1" applyFill="1" applyBorder="1" applyAlignment="1" applyProtection="1">
      <x:alignment horizontal="right"/>
    </x:xf>
    <x:xf numFmtId="0" fontId="29" fillId="0" borderId="0" xfId="0" applyFont="1" applyFill="1" applyAlignment="1" applyProtection="1">
      <x:alignment wrapText="1"/>
    </x:xf>
    <x:xf numFmtId="0" fontId="27" fillId="0" borderId="18" xfId="0" applyFont="1" applyFill="1" applyBorder="1" applyAlignment="1" applyProtection="1">
      <x:alignment vertical="top"/>
    </x:xf>
    <x:xf numFmtId="0" fontId="29" fillId="0" borderId="18" xfId="0" applyFont="1" applyFill="1" applyBorder="1" applyProtection="1"/>
    <x:xf numFmtId="0" fontId="29" fillId="0" borderId="0" xfId="0" applyFont="1" applyFill="1" applyAlignment="1" applyProtection="1"/>
    <x:xf numFmtId="4" fontId="29" fillId="0" borderId="86" xfId="0" applyNumberFormat="1" applyFont="1" applyFill="1" applyBorder="1" applyProtection="1"/>
    <x:xf numFmtId="4" fontId="43" fillId="38" borderId="44" xfId="0" applyNumberFormat="1" applyFont="1" applyFill="1" applyBorder="1" applyProtection="1"/>
    <x:xf numFmtId="4" fontId="43" fillId="38" borderId="45" xfId="0" applyNumberFormat="1" applyFont="1" applyFill="1" applyBorder="1" applyProtection="1"/>
    <x:xf numFmtId="4" fontId="43" fillId="38" borderId="46" xfId="0" applyNumberFormat="1" applyFont="1" applyFill="1" applyBorder="1" applyProtection="1"/>
    <x:xf numFmtId="4" fontId="43" fillId="38" borderId="47" xfId="0" applyNumberFormat="1" applyFont="1" applyFill="1" applyBorder="1" applyProtection="1"/>
    <x:xf numFmtId="4" fontId="43" fillId="38" borderId="48" xfId="0" applyNumberFormat="1" applyFont="1" applyFill="1" applyBorder="1" applyProtection="1"/>
    <x:xf numFmtId="170" fontId="43" fillId="38" borderId="46" xfId="0" applyNumberFormat="1" applyFont="1" applyFill="1" applyBorder="1" applyProtection="1"/>
    <x:xf numFmtId="170" fontId="43" fillId="38" borderId="47" xfId="0" applyNumberFormat="1" applyFont="1" applyFill="1" applyBorder="1" applyProtection="1"/>
    <x:xf numFmtId="170" fontId="43" fillId="38" borderId="45" xfId="0" applyNumberFormat="1" applyFont="1" applyFill="1" applyBorder="1" applyProtection="1"/>
    <x:xf numFmtId="170" fontId="43" fillId="38" borderId="48" xfId="0" applyNumberFormat="1" applyFont="1" applyFill="1" applyBorder="1" applyProtection="1"/>
    <x:xf numFmtId="4" fontId="43" fillId="38" borderId="49" xfId="0" applyNumberFormat="1" applyFont="1" applyFill="1" applyBorder="1" applyProtection="1"/>
    <x:xf numFmtId="4" fontId="43" fillId="38" borderId="50" xfId="0" applyNumberFormat="1" applyFont="1" applyFill="1" applyBorder="1" applyProtection="1"/>
    <x:xf numFmtId="4" fontId="43" fillId="38" borderId="51" xfId="0" applyNumberFormat="1" applyFont="1" applyFill="1" applyBorder="1" applyProtection="1"/>
    <x:xf numFmtId="170" fontId="43" fillId="38" borderId="49" xfId="0" applyNumberFormat="1" applyFont="1" applyFill="1" applyBorder="1" applyProtection="1"/>
    <x:xf numFmtId="170" fontId="43" fillId="38" borderId="50" xfId="0" applyNumberFormat="1" applyFont="1" applyFill="1" applyBorder="1" applyProtection="1"/>
    <x:xf numFmtId="3" fontId="43" fillId="38" borderId="45" xfId="0" applyNumberFormat="1" applyFont="1" applyFill="1" applyBorder="1" applyProtection="1"/>
    <x:xf numFmtId="3" fontId="43" fillId="38" borderId="46" xfId="0" applyNumberFormat="1" applyFont="1" applyFill="1" applyBorder="1" applyProtection="1"/>
    <x:xf numFmtId="3" fontId="43" fillId="38" borderId="48" xfId="0" applyNumberFormat="1" applyFont="1" applyFill="1" applyBorder="1" applyProtection="1"/>
    <x:xf numFmtId="3" fontId="43" fillId="38" borderId="47" xfId="0" applyNumberFormat="1" applyFont="1" applyFill="1" applyBorder="1" applyProtection="1"/>
    <x:xf numFmtId="3" fontId="43" fillId="38" borderId="50" xfId="0" applyNumberFormat="1" applyFont="1" applyFill="1" applyBorder="1" applyProtection="1"/>
    <x:xf numFmtId="3" fontId="43" fillId="38" borderId="57" xfId="0" applyNumberFormat="1" applyFont="1" applyFill="1" applyBorder="1" applyAlignment="1" applyProtection="1">
      <x:alignment vertical="center"/>
    </x:xf>
    <x:xf numFmtId="3" fontId="43" fillId="38" borderId="58" xfId="0" applyNumberFormat="1" applyFont="1" applyFill="1" applyBorder="1" applyAlignment="1" applyProtection="1">
      <x:alignment vertical="center"/>
    </x:xf>
    <x:xf numFmtId="4" fontId="43" fillId="38" borderId="46" xfId="50" applyNumberFormat="1" applyFont="1" applyFill="1" applyBorder="1" applyAlignment="1" applyProtection="1">
      <x:alignment vertical="center"/>
    </x:xf>
    <x:xf numFmtId="4" fontId="43" fillId="38" borderId="60" xfId="50" applyNumberFormat="1" applyFont="1" applyFill="1" applyBorder="1" applyAlignment="1" applyProtection="1">
      <x:alignment vertical="center"/>
    </x:xf>
    <x:xf numFmtId="4" fontId="43" fillId="38" borderId="49" xfId="50" applyNumberFormat="1" applyFont="1" applyFill="1" applyBorder="1" applyAlignment="1" applyProtection="1">
      <x:alignment vertical="center"/>
    </x:xf>
    <x:xf numFmtId="4" fontId="43" fillId="38" borderId="50" xfId="50" applyNumberFormat="1" applyFont="1" applyFill="1" applyBorder="1" applyAlignment="1" applyProtection="1">
      <x:alignment vertical="center"/>
    </x:xf>
    <x:xf numFmtId="3" fontId="43" fillId="38" borderId="46" xfId="50" applyNumberFormat="1" applyFont="1" applyFill="1" applyBorder="1" applyAlignment="1" applyProtection="1">
      <x:alignment vertical="center"/>
    </x:xf>
    <x:xf numFmtId="3" fontId="43" fillId="38" borderId="49" xfId="50" applyNumberFormat="1" applyFont="1" applyFill="1" applyBorder="1" applyAlignment="1" applyProtection="1">
      <x:alignment vertical="center"/>
    </x:xf>
    <x:xf numFmtId="4" fontId="43" fillId="38" borderId="12" xfId="0" applyNumberFormat="1" applyFont="1" applyFill="1" applyBorder="1" applyProtection="1"/>
    <x:xf numFmtId="4" fontId="43" fillId="38" borderId="72" xfId="0" applyNumberFormat="1" applyFont="1" applyFill="1" applyBorder="1" applyProtection="1"/>
    <x:xf numFmtId="4" fontId="43" fillId="38" borderId="16" xfId="0" applyNumberFormat="1" applyFont="1" applyFill="1" applyBorder="1" applyProtection="1"/>
    <x:xf numFmtId="4" fontId="43" fillId="38" borderId="74" xfId="0" applyNumberFormat="1" applyFont="1" applyFill="1" applyBorder="1" applyProtection="1"/>
    <x:xf numFmtId="4" fontId="43" fillId="38" borderId="17" xfId="0" applyNumberFormat="1" applyFont="1" applyFill="1" applyBorder="1" applyProtection="1"/>
    <x:xf numFmtId="4" fontId="43" fillId="38" borderId="40" xfId="0" applyNumberFormat="1" applyFont="1" applyFill="1" applyBorder="1" applyProtection="1"/>
    <x:xf numFmtId="3" fontId="43" fillId="38" borderId="49" xfId="45" applyNumberFormat="1" applyFont="1" applyFill="1" applyBorder="1" applyProtection="1"/>
    <x:xf numFmtId="4" fontId="43" fillId="38" borderId="47" xfId="45" applyNumberFormat="1" applyFont="1" applyFill="1" applyBorder="1" applyProtection="1"/>
    <x:xf numFmtId="3" fontId="43" fillId="38" borderId="46" xfId="45" applyNumberFormat="1" applyFont="1" applyFill="1" applyBorder="1" applyProtection="1"/>
    <x:xf numFmtId="4" fontId="43" fillId="38" borderId="46" xfId="45" applyNumberFormat="1" applyFont="1" applyFill="1" applyBorder="1" applyProtection="1"/>
    <x:xf numFmtId="4" fontId="43" fillId="38" borderId="72" xfId="45" applyNumberFormat="1" applyFont="1" applyFill="1" applyBorder="1" applyProtection="1"/>
    <x:xf numFmtId="4" fontId="43" fillId="38" borderId="49" xfId="45" applyNumberFormat="1" applyFont="1" applyFill="1" applyBorder="1" applyProtection="1"/>
    <x:xf numFmtId="4" fontId="43" fillId="38" borderId="50" xfId="45" applyNumberFormat="1" applyFont="1" applyFill="1" applyBorder="1" applyProtection="1"/>
    <x:xf numFmtId="3" fontId="43" fillId="38" borderId="44" xfId="45" applyNumberFormat="1" applyFont="1" applyFill="1" applyBorder="1" applyProtection="1"/>
    <x:xf numFmtId="4" fontId="43" fillId="38" borderId="44" xfId="45" applyNumberFormat="1" applyFont="1" applyFill="1" applyBorder="1" applyProtection="1"/>
    <x:xf numFmtId="3" fontId="43" fillId="38" borderId="47" xfId="45" applyNumberFormat="1" applyFont="1" applyFill="1" applyBorder="1" applyProtection="1"/>
    <x:xf numFmtId="4" fontId="43" fillId="38" borderId="48" xfId="45" applyNumberFormat="1" applyFont="1" applyFill="1" applyBorder="1" applyProtection="1"/>
    <x:xf numFmtId="3" fontId="43" fillId="38" borderId="50" xfId="45" applyNumberFormat="1" applyFont="1" applyFill="1" applyBorder="1" applyProtection="1"/>
    <x:xf numFmtId="3" fontId="43" fillId="38" borderId="12" xfId="45" applyNumberFormat="1" applyFont="1" applyFill="1" applyBorder="1" applyProtection="1"/>
    <x:xf numFmtId="4" fontId="43" fillId="38" borderId="12" xfId="45" applyNumberFormat="1" applyFont="1" applyFill="1" applyBorder="1" applyProtection="1"/>
    <x:xf numFmtId="4" fontId="43" fillId="38" borderId="16" xfId="45" applyNumberFormat="1" applyFont="1" applyFill="1" applyBorder="1" applyProtection="1"/>
    <x:xf numFmtId="4" fontId="43" fillId="38" borderId="74" xfId="45" applyNumberFormat="1" applyFont="1" applyFill="1" applyBorder="1" applyProtection="1"/>
    <x:xf numFmtId="3" fontId="43" fillId="38" borderId="72" xfId="45" applyNumberFormat="1" applyFont="1" applyFill="1" applyBorder="1" applyProtection="1"/>
    <x:xf numFmtId="3" fontId="43" fillId="38" borderId="40" xfId="45" applyNumberFormat="1" applyFont="1" applyFill="1" applyBorder="1" applyProtection="1"/>
    <x:xf numFmtId="3" fontId="43" fillId="38" borderId="16" xfId="45" applyNumberFormat="1" applyFont="1" applyFill="1" applyBorder="1" applyProtection="1"/>
    <x:xf numFmtId="3" fontId="43" fillId="38" borderId="74" xfId="45" applyNumberFormat="1" applyFont="1" applyFill="1" applyBorder="1" applyProtection="1"/>
    <x:xf numFmtId="3" fontId="43" fillId="38" borderId="17" xfId="45" applyNumberFormat="1" applyFont="1" applyFill="1" applyBorder="1" applyProtection="1"/>
    <x:xf numFmtId="3" fontId="43" fillId="38" borderId="16" xfId="0" applyNumberFormat="1" applyFont="1" applyFill="1" applyBorder="1" applyProtection="1"/>
    <x:xf numFmtId="3" fontId="43" fillId="38" borderId="17" xfId="0" applyNumberFormat="1" applyFont="1" applyFill="1" applyBorder="1" applyProtection="1"/>
    <x:xf numFmtId="3" fontId="43" fillId="38" borderId="74" xfId="0" applyNumberFormat="1" applyFont="1" applyFill="1" applyBorder="1" applyProtection="1"/>
    <x:xf numFmtId="3" fontId="43" fillId="38" borderId="49" xfId="0" applyNumberFormat="1" applyFont="1" applyFill="1" applyBorder="1" applyProtection="1"/>
    <x:xf numFmtId="3" fontId="43" fillId="38" borderId="72" xfId="0" applyNumberFormat="1" applyFont="1" applyFill="1" applyBorder="1" applyProtection="1"/>
    <x:xf numFmtId="3" fontId="29" fillId="0" borderId="0" xfId="39" applyNumberFormat="1" applyFont="1" applyAlignment="1" applyProtection="1">
      <x:alignment horizontal="left" wrapText="1"/>
    </x:xf>
    <x:xf numFmtId="3" fontId="29" fillId="0" borderId="0" xfId="39" applyNumberFormat="1" applyFont="1" applyFill="1" applyAlignment="1" applyProtection="1">
      <x:alignment horizontal="left" wrapText="1"/>
    </x:xf>
    <x:xf numFmtId="3" fontId="43" fillId="38" borderId="0" xfId="0" applyNumberFormat="1" applyFont="1" applyFill="1" applyAlignment="1" applyProtection="1">
      <x:alignment vertical="center"/>
    </x:xf>
    <x:xf numFmtId="0" fontId="38" fillId="0" borderId="0" xfId="52" applyFont="1" applyAlignment="1" applyProtection="1"/>
    <x:xf numFmtId="0" fontId="4" fillId="0" borderId="0" xfId="0" applyFont="1" applyProtection="1"/>
    <x:xf numFmtId="0" fontId="29" fillId="0" borderId="14" xfId="39" applyFont="1" applyBorder="1" applyAlignment="1" applyProtection="1">
      <x:alignment horizontal="right" vertical="center"/>
    </x:xf>
    <x:xf numFmtId="0" fontId="29" fillId="0" borderId="0" xfId="39" applyFont="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3" fontId="29" fillId="0" borderId="24" xfId="0" applyNumberFormat="1" applyFont="1" applyFill="1" applyBorder="1" applyAlignment="1" applyProtection="1">
      <x:alignment vertical="center"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31" xfId="0" applyFont="1" applyBorder="1" applyAlignment="1" applyProtection="1">
      <x:alignment horizontal="right" wrapText="1"/>
    </x:xf>
    <x:xf numFmtId="0" fontId="33" fillId="0" borderId="0" xfId="0" applyFont="1" applyAlignment="1" applyProtection="1">
      <x:alignment horizontal="left"/>
    </x:xf>
    <x:xf numFmtId="0" fontId="33" fillId="0" borderId="0" xfId="0" applyFont="1" applyAlignment="1" applyProtection="1">
      <x:alignment horizontal="left"/>
    </x:xf>
    <x:xf numFmtId="3" fontId="29" fillId="0" borderId="0" xfId="0" applyNumberFormat="1" applyFont="1" applyFill="1" applyBorder="1" applyAlignment="1" applyProtection="1">
      <x:alignment horizontal="right" vertical="center"/>
    </x:xf>
    <x:xf numFmtId="0" fontId="45" fillId="39" borderId="0" xfId="0" applyFont="1" applyFill="1" applyProtection="1"/>
    <x:xf numFmtId="3" fontId="29" fillId="39" borderId="0" xfId="0" applyNumberFormat="1" applyFont="1" applyFill="1" applyProtection="1"/>
    <x:xf numFmtId="4" fontId="29" fillId="0" borderId="0" xfId="50" applyNumberFormat="1" applyFont="1" applyFill="1" applyBorder="1" applyAlignment="1" applyProtection="1">
      <x:alignment vertical="center"/>
    </x:xf>
    <x:xf numFmtId="4" fontId="43" fillId="38" borderId="66" xfId="50" applyNumberFormat="1" applyFont="1" applyFill="1" applyBorder="1" applyAlignment="1" applyProtection="1">
      <x:alignment vertical="center"/>
    </x:xf>
    <x:xf numFmtId="4" fontId="29" fillId="0" borderId="87" xfId="50" applyNumberFormat="1" applyFont="1" applyFill="1" applyBorder="1" applyAlignment="1" applyProtection="1">
      <x:alignment vertical="center"/>
    </x:xf>
    <x:xf numFmtId="4" fontId="29" fillId="0" borderId="89" xfId="50" applyNumberFormat="1" applyFont="1" applyFill="1" applyBorder="1" applyAlignment="1" applyProtection="1">
      <x:alignment vertical="center"/>
    </x:xf>
    <x:xf numFmtId="0" fontId="4" fillId="0" borderId="0" xfId="0" applyFont="1" applyFill="1" applyProtection="1"/>
    <x:xf numFmtId="0" fontId="39" fillId="0" borderId="0" xfId="0" applyFont="1" applyFill="1" applyAlignment="1" applyProtection="1">
      <x:alignment horizontal="right"/>
    </x:xf>
    <x:xf numFmtId="0" fontId="29" fillId="39" borderId="0" xfId="0" applyFont="1" applyFill="1" applyProtection="1"/>
    <x:xf numFmtId="0" fontId="27" fillId="0" borderId="18" xfId="0" applyFont="1" applyFill="1" applyBorder="1" applyAlignment="1" applyProtection="1"/>
    <x:xf numFmtId="4" fontId="29" fillId="0" borderId="90" xfId="50" applyNumberFormat="1" applyFont="1" applyFill="1" applyBorder="1" applyAlignment="1" applyProtection="1">
      <x:alignment vertical="center"/>
    </x:xf>
    <x:xf numFmtId="4" fontId="29" fillId="0" borderId="88" xfId="50" applyNumberFormat="1" applyFont="1" applyFill="1" applyBorder="1" applyAlignment="1" applyProtection="1">
      <x:alignment vertical="center"/>
    </x:xf>
    <x:xf numFmtId="4" fontId="29" fillId="0" borderId="66" xfId="0" applyNumberFormat="1" applyFont="1" applyFill="1" applyBorder="1" applyAlignment="1" applyProtection="1">
      <x:alignment vertical="center" wrapText="1"/>
    </x:xf>
    <x:xf numFmtId="3" fontId="28" fillId="0" borderId="0" xfId="0" applyNumberFormat="1" applyFont="1" applyAlignment="1" applyProtection="1">
      <x:alignment horizontal="right"/>
    </x:xf>
    <x:xf numFmtId="0" fontId="28" fillId="0" borderId="0" xfId="0" applyFont="1" applyBorder="1" applyAlignment="1" applyProtection="1">
      <x:alignment horizontal="right" wrapText="1"/>
    </x:xf>
    <x:xf numFmtId="0" fontId="28" fillId="0" borderId="0" xfId="0" applyFont="1" applyFill="1" applyBorder="1" applyAlignment="1" applyProtection="1">
      <x:alignment horizontal="right" wrapText="1"/>
    </x:xf>
    <x:xf numFmtId="0" fontId="28" fillId="0" borderId="0" xfId="52" applyFont="1" applyBorder="1" applyAlignment="1" applyProtection="1">
      <x:alignment horizontal="left" vertical="center"/>
    </x:xf>
    <x:xf numFmtId="0" fontId="28" fillId="0" borderId="14" xfId="52" applyFont="1" applyBorder="1" applyAlignment="1" applyProtection="1">
      <x:alignment horizontal="left" vertical="center"/>
    </x:xf>
    <x:xf numFmtId="0" fontId="28" fillId="0" borderId="0" xfId="0" applyFont="1" applyBorder="1" applyAlignment="1" applyProtection="1">
      <x:alignment horizontal="left"/>
    </x:xf>
    <x:xf numFmtId="0" fontId="29" fillId="36" borderId="0" xfId="0" applyFont="1" applyFill="1" applyAlignment="1" applyProtection="1">
      <x:alignment horizontal="center"/>
    </x:xf>
    <x:xf numFmtId="0" fontId="29" fillId="36" borderId="0" xfId="0" applyFont="1" applyFill="1" applyAlignment="1" applyProtection="1">
      <x:alignment horizontal="center" vertical="center"/>
    </x:xf>
    <x:xf numFmtId="169" fontId="29" fillId="0" borderId="19" xfId="0" quotePrefix="1" applyNumberFormat="1" applyFont="1" applyFill="1" applyBorder="1" applyAlignment="1" applyProtection="1">
      <x:alignment horizontal="right"/>
    </x:xf>
    <x:xf numFmtId="169" fontId="29" fillId="0" borderId="16" xfId="0" quotePrefix="1" applyNumberFormat="1" applyFont="1" applyFill="1" applyBorder="1" applyAlignment="1" applyProtection="1">
      <x:alignment horizontal="right"/>
    </x:xf>
    <x:xf numFmtId="169" fontId="29" fillId="0" borderId="12" xfId="0" quotePrefix="1" applyNumberFormat="1" applyFont="1" applyFill="1" applyBorder="1" applyAlignment="1" applyProtection="1">
      <x:alignment horizontal="right"/>
    </x:xf>
    <x:xf numFmtId="169" fontId="29" fillId="0" borderId="29" xfId="0" quotePrefix="1" applyNumberFormat="1" applyFont="1" applyFill="1" applyBorder="1" applyAlignment="1" applyProtection="1">
      <x:alignment horizontal="right"/>
    </x:xf>
    <x:xf numFmtId="169" fontId="29" fillId="0" borderId="29" xfId="0" applyNumberFormat="1" applyFont="1" applyFill="1" applyBorder="1" applyAlignment="1" applyProtection="1">
      <x:alignment horizontal="right" vertical="center"/>
    </x:xf>
    <x:xf numFmtId="0" fontId="29" fillId="0" borderId="10" xfId="0" applyFont="1" applyFill="1" applyBorder="1" applyAlignment="1" applyProtection="1">
      <x:alignment vertical="center"/>
    </x:xf>
    <x:xf numFmtId="0" fontId="32" fillId="0" borderId="10" xfId="0" applyFont="1" applyFill="1" applyBorder="1" applyAlignment="1" applyProtection="1">
      <x:alignment vertical="center"/>
    </x:xf>
    <x:xf numFmtId="3" fontId="29" fillId="0" borderId="10" xfId="0" applyNumberFormat="1" applyFont="1" applyFill="1" applyBorder="1" applyAlignment="1" applyProtection="1">
      <x:alignment horizontal="right" vertical="center"/>
    </x:xf>
    <x:xf numFmtId="3" fontId="29" fillId="0" borderId="12" xfId="0" applyNumberFormat="1" applyFont="1" applyFill="1" applyBorder="1" applyAlignment="1" applyProtection="1">
      <x:alignment horizontal="right" vertical="center"/>
    </x:xf>
    <x:xf numFmtId="0" fontId="29" fillId="0" borderId="13" xfId="0" applyFont="1" applyBorder="1" applyAlignment="1" applyProtection="1">
      <x:alignment horizontal="right" wrapText="1"/>
    </x:xf>
    <x:xf numFmtId="0" fontId="29" fillId="0" borderId="27" xfId="50" applyFont="1" applyBorder="1" applyAlignment="1" applyProtection="1">
      <x:alignment horizontal="right"/>
    </x:xf>
    <x:xf numFmtId="4" fontId="29" fillId="0" borderId="91" xfId="0" applyNumberFormat="1" applyFont="1" applyBorder="1" applyAlignment="1" applyProtection="1">
      <x:alignment vertical="center" wrapText="1"/>
    </x:xf>
    <x:xf numFmtId="0" fontId="27" fillId="0" borderId="92" xfId="0" applyFont="1" applyFill="1" applyBorder="1" applyAlignment="1" applyProtection="1"/>
    <x:xf numFmtId="0" fontId="29" fillId="0" borderId="32" xfId="50" applyFont="1" applyBorder="1" applyProtection="1"/>
    <x:xf numFmtId="0" fontId="29" fillId="0" borderId="22" xfId="50" applyFont="1" applyBorder="1" applyAlignment="1" applyProtection="1">
      <x:alignment horizontal="right" vertical="center"/>
    </x:xf>
    <x:xf numFmtId="0" fontId="29" fillId="0" borderId="32" xfId="50" applyFont="1" applyBorder="1" applyAlignment="1" applyProtection="1">
      <x:alignment horizontal="right" vertical="center"/>
    </x:xf>
    <x:xf numFmtId="0" fontId="29" fillId="0" borderId="93" xfId="50" applyFont="1" applyBorder="1" applyAlignment="1" applyProtection="1">
      <x:alignment horizontal="right" vertical="center"/>
    </x:xf>
    <x:xf numFmtId="0" fontId="28" fillId="0" borderId="94" xfId="0" applyFont="1" applyBorder="1" applyAlignment="1" applyProtection="1">
      <x:alignment horizontal="right" vertical="center" wrapText="1"/>
    </x:xf>
    <x:xf numFmtId="0" fontId="28" fillId="0" borderId="32" xfId="0" applyFont="1" applyBorder="1" applyAlignment="1" applyProtection="1">
      <x:alignment horizontal="right" vertical="center"/>
    </x:xf>
    <x:xf numFmtId="0" fontId="28" fillId="0" borderId="25" xfId="0" applyFont="1" applyBorder="1" applyAlignment="1" applyProtection="1">
      <x:alignment horizontal="right" vertical="center" wrapText="1"/>
    </x:xf>
    <x:xf numFmtId="0" fontId="27" fillId="0" borderId="10" xfId="0" applyFont="1" applyFill="1" applyBorder="1" applyAlignment="1" applyProtection="1">
      <x:alignment vertical="top"/>
    </x:xf>
    <x:xf numFmtId="0" fontId="29" fillId="0" borderId="13" xfId="50" applyFont="1" applyBorder="1" applyProtection="1"/>
    <x:xf numFmtId="3" fontId="29" fillId="0" borderId="0" xfId="0" applyNumberFormat="1" applyFont="1" applyFill="1" applyBorder="1" applyAlignment="1" applyProtection="1">
      <x:alignment vertical="center"/>
    </x:xf>
    <x:xf numFmtId="4" fontId="29" fillId="38" borderId="12" xfId="0" applyNumberFormat="1" applyFont="1" applyFill="1" applyBorder="1" applyProtection="1"/>
    <x:xf numFmtId="4" fontId="29" fillId="0" borderId="14" xfId="39" applyNumberFormat="1" applyFont="1" applyFill="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3" fontId="29" fillId="0" borderId="12" xfId="39" applyNumberFormat="1" applyFont="1" applyBorder="1" applyAlignment="1" applyProtection="1">
      <x:alignment horizontal="right" vertical="center"/>
    </x:xf>
    <x:xf numFmtId="17" fontId="29" fillId="0" borderId="0" xfId="0" applyNumberFormat="1" applyFont="1" applyProtection="1"/>
    <x:xf numFmtId="0" fontId="27" fillId="0" borderId="0" xfId="0" applyFont="1" applyBorder="1" applyAlignment="1" applyProtection="1">
      <x:alignment vertical="top"/>
    </x:xf>
    <x:xf numFmtId="0" fontId="29" fillId="0" borderId="0" xfId="0" applyFont="1" applyBorder="1" applyAlignment="1" applyProtection="1">
      <x:alignment vertical="top"/>
    </x:xf>
    <x:xf numFmtId="169" fontId="29" fillId="0" borderId="0" xfId="0" applyNumberFormat="1" applyFont="1" applyFill="1" applyAlignment="1" applyProtection="1">
      <x:alignment horizontal="center" vertical="center"/>
    </x:xf>
    <x:xf numFmtId="0" fontId="4" fillId="0" borderId="0" xfId="0" applyFont="1" applyAlignment="1" applyProtection="1">
      <x:alignment horizontal="center"/>
    </x:xf>
    <x:xf numFmtId="0" fontId="36" fillId="0" borderId="0" xfId="0" applyFont="1" applyAlignment="1" applyProtection="1">
      <x:alignment horizontal="center"/>
    </x:xf>
    <x:xf numFmtId="0" fontId="4" fillId="0" borderId="0" xfId="0" applyFont="1" applyProtection="1"/>
    <x:xf numFmtId="0" fontId="38" fillId="0" borderId="0" xfId="52" applyFont="1" applyAlignment="1" applyProtection="1">
      <x:alignment horizontal="left" vertical="top"/>
    </x:xf>
    <x:xf numFmtId="0" fontId="44" fillId="0" borderId="0" xfId="0" applyFont="1" applyAlignment="1" applyProtection="1">
      <x:alignment horizontal="center" vertical="center"/>
    </x:xf>
    <x:xf numFmtId="0" fontId="42" fillId="0" borderId="0" xfId="0" applyFont="1" applyAlignment="1" applyProtection="1">
      <x:alignment horizontal="center" vertical="center"/>
    </x:xf>
    <x:xf numFmtId="0" fontId="37" fillId="0" borderId="0" xfId="0" applyFont="1" applyProtection="1"/>
    <x:xf numFmtId="0" fontId="33" fillId="0" borderId="0" xfId="0" applyFont="1" applyAlignment="1" applyProtection="1">
      <x:alignment horizontal="left" vertical="top"/>
    </x:xf>
    <x:xf numFmtId="0" fontId="29" fillId="0" borderId="20" xfId="0" applyFont="1" applyFill="1" applyBorder="1" applyAlignment="1" applyProtection="1">
      <x:alignment horizontal="left" wrapText="1"/>
    </x:xf>
    <x:xf numFmtId="0" fontId="29" fillId="0" borderId="0" xfId="0" applyFont="1" applyFill="1" applyBorder="1" applyAlignment="1" applyProtection="1">
      <x:alignment horizontal="left" wrapText="1"/>
    </x:xf>
    <x:xf numFmtId="0" fontId="33" fillId="0" borderId="0" xfId="0" applyFont="1" applyAlignment="1" applyProtection="1">
      <x:alignment horizontal="left"/>
    </x:xf>
    <x:xf numFmtId="0" fontId="27" fillId="0" borderId="18" xfId="0" applyFont="1" applyFill="1" applyBorder="1" applyAlignment="1" applyProtection="1">
      <x:alignment horizontal="center" vertical="top"/>
    </x:xf>
    <x:xf numFmtId="0" fontId="29" fillId="0" borderId="10" xfId="51" applyFont="1" applyFill="1" applyBorder="1" applyAlignment="1" applyProtection="1">
      <x:alignment horizontal="right" wrapText="1"/>
    </x:xf>
    <x:xf numFmtId="0" fontId="29" fillId="0" borderId="0" xfId="51" applyFont="1" applyFill="1" applyBorder="1" applyAlignment="1" applyProtection="1">
      <x:alignment horizontal="right" wrapText="1"/>
    </x:xf>
    <x:xf numFmtId="0" fontId="29" fillId="0" borderId="13" xfId="51" applyFont="1" applyFill="1" applyBorder="1" applyAlignment="1" applyProtection="1">
      <x:alignment horizontal="right" wrapText="1"/>
    </x:xf>
    <x:xf numFmtId="0" fontId="29" fillId="0" borderId="12" xfId="0" applyFont="1" applyBorder="1" applyAlignment="1" applyProtection="1">
      <x:alignment horizontal="center" vertical="center" wrapText="1"/>
    </x:xf>
    <x:xf numFmtId="0" fontId="29" fillId="0" borderId="22" xfId="0" applyFont="1" applyBorder="1" applyAlignment="1" applyProtection="1">
      <x:alignment horizontal="center" vertical="center" wrapText="1"/>
    </x:xf>
    <x:xf numFmtId="0" fontId="29" fillId="0" borderId="78" xfId="0" applyFont="1" applyBorder="1" applyAlignment="1" applyProtection="1">
      <x:alignment horizontal="center" vertical="center" wrapText="1"/>
    </x:xf>
    <x:xf numFmtId="0" fontId="29" fillId="0" borderId="11" xfId="0" applyFont="1" applyBorder="1" applyAlignment="1" applyProtection="1">
      <x:alignment horizontal="center" vertical="center" wrapText="1"/>
    </x:xf>
    <x:xf numFmtId="0" fontId="29" fillId="0" borderId="83" xfId="0" applyFont="1" applyBorder="1" applyAlignment="1" applyProtection="1">
      <x:alignment horizontal="center" vertical="center" wrapText="1"/>
    </x:xf>
    <x:xf numFmtId="0" fontId="29" fillId="0" borderId="28" xfId="51" applyFont="1" applyFill="1" applyBorder="1" applyAlignment="1" applyProtection="1">
      <x:alignment horizontal="right" wrapText="1"/>
    </x:xf>
    <x:xf numFmtId="0" fontId="29" fillId="0" borderId="30" xfId="51" applyFont="1" applyFill="1" applyBorder="1" applyAlignment="1" applyProtection="1">
      <x:alignment horizontal="right" wrapText="1"/>
    </x:xf>
    <x:xf numFmtId="0" fontId="29" fillId="0" borderId="31" xfId="51" applyFont="1" applyFill="1" applyBorder="1" applyAlignment="1" applyProtection="1">
      <x:alignment horizontal="right" wrapText="1"/>
    </x:xf>
    <x:xf numFmtId="0" fontId="29" fillId="0" borderId="10" xfId="0" applyFont="1" applyBorder="1" applyAlignment="1" applyProtection="1">
      <x:alignment horizontal="right"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84" xfId="0" applyFont="1" applyBorder="1" applyAlignment="1" applyProtection="1">
      <x:alignment horizontal="center"/>
    </x:xf>
    <x:xf numFmtId="0" fontId="29" fillId="0" borderId="19" xfId="0" applyFont="1" applyBorder="1" applyAlignment="1" applyProtection="1">
      <x:alignment horizontal="center"/>
    </x:xf>
    <x:xf numFmtId="0" fontId="29" fillId="0" borderId="33" xfId="0" applyFont="1" applyBorder="1" applyAlignment="1" applyProtection="1">
      <x:alignment horizontal="center"/>
    </x:xf>
    <x:xf numFmtId="0" fontId="29" fillId="0" borderId="26" xfId="0" applyFont="1" applyBorder="1" applyAlignment="1" applyProtection="1">
      <x:alignment horizontal="center"/>
    </x:xf>
    <x:xf numFmtId="0" fontId="29" fillId="0" borderId="82" xfId="0" applyFont="1" applyBorder="1" applyAlignment="1" applyProtection="1">
      <x:alignment horizontal="center" vertical="center" wrapText="1"/>
    </x:xf>
    <x:xf numFmtId="0" fontId="29" fillId="0" borderId="28" xfId="0" applyFont="1" applyBorder="1" applyAlignment="1" applyProtection="1">
      <x:alignment horizontal="right" wrapText="1"/>
    </x:xf>
    <x:xf numFmtId="0" fontId="29" fillId="0" borderId="30" xfId="0" applyFont="1" applyBorder="1" applyAlignment="1" applyProtection="1">
      <x:alignment horizontal="right" wrapText="1"/>
    </x:xf>
    <x:xf numFmtId="0" fontId="29" fillId="0" borderId="31" xfId="0" applyFont="1" applyBorder="1" applyAlignment="1" applyProtection="1">
      <x:alignment horizontal="right" wrapText="1"/>
    </x:xf>
    <x:xf numFmtId="0" fontId="28" fillId="0" borderId="39" xfId="0" applyFont="1" applyBorder="1" applyAlignment="1" applyProtection="1">
      <x:alignment horizontal="left" wrapText="1"/>
    </x:xf>
    <x:xf numFmtId="0" fontId="28" fillId="0" borderId="0" xfId="0" applyFont="1" applyBorder="1" applyAlignment="1" applyProtection="1">
      <x:alignment horizontal="left" wrapText="1"/>
    </x:xf>
    <x:xf numFmtId="0" fontId="28" fillId="0" borderId="71" xfId="0" applyFont="1" applyBorder="1" applyAlignment="1" applyProtection="1">
      <x:alignment horizontal="left" wrapText="1"/>
    </x:xf>
    <x:xf numFmtId="0" fontId="29" fillId="0" borderId="0" xfId="0" applyFont="1" applyBorder="1" applyAlignment="1" applyProtection="1">
      <x:alignment horizontal="left" wrapText="1"/>
    </x:xf>
    <x:xf numFmtId="0" fontId="27" fillId="0" borderId="0" xfId="0" applyFont="1" applyFill="1" applyBorder="1" applyAlignment="1" applyProtection="1">
      <x:alignment horizontal="center" vertical="top"/>
    </x:xf>
    <x:xf numFmtId="0" fontId="27" fillId="0" borderId="18" xfId="0" applyFont="1" applyBorder="1" applyAlignment="1" applyProtection="1">
      <x:alignment horizontal="center"/>
    </x:xf>
    <x:xf numFmtId="0" fontId="33" fillId="0" borderId="0" xfId="39" applyFont="1" applyAlignment="1" applyProtection="1">
      <x:alignment horizontal="left"/>
    </x:xf>
    <x:xf numFmtId="3" fontId="29" fillId="0" borderId="0" xfId="39" applyNumberFormat="1" applyFont="1" applyFill="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0" fontId="28" fillId="0" borderId="18" xfId="39" applyFont="1" applyBorder="1" applyAlignment="1" applyProtection="1">
      <x:alignment horizontal="left" vertical="center"/>
    </x:xf>
    <x:xf numFmtId="0" fontId="29" fillId="0" borderId="0" xfId="39" applyFont="1" applyBorder="1" applyAlignment="1" applyProtection="1">
      <x:alignment horizontal="right" vertical="center"/>
    </x:xf>
    <x:xf numFmtId="0" fontId="29" fillId="0" borderId="12" xfId="39" applyFont="1" applyFill="1" applyBorder="1" applyAlignment="1" applyProtection="1">
      <x:alignment horizontal="right" vertical="center"/>
    </x:xf>
    <x:xf numFmtId="0" fontId="29" fillId="0" borderId="0" xfId="39" applyFont="1" applyFill="1" applyBorder="1" applyAlignment="1" applyProtection="1">
      <x:alignment horizontal="right" vertical="center" wrapText="1"/>
    </x:xf>
    <x:xf numFmtId="0" fontId="29" fillId="0" borderId="0" xfId="39" applyFont="1" applyFill="1" applyBorder="1" applyAlignment="1" applyProtection="1">
      <x:alignment horizontal="right" vertical="center"/>
    </x:xf>
    <x:xf numFmtId="0" fontId="29" fillId="0" borderId="13" xfId="39" applyFont="1" applyFill="1" applyBorder="1" applyAlignment="1" applyProtection="1">
      <x:alignment horizontal="right" vertical="center"/>
    </x:xf>
    <x:xf numFmtId="0" fontId="29" fillId="0" borderId="17" xfId="39" applyFont="1" applyFill="1" applyBorder="1" applyAlignment="1" applyProtection="1">
      <x:alignment horizontal="right" vertical="center"/>
    </x:xf>
    <x:xf numFmtId="0" fontId="28" fillId="0" borderId="19" xfId="39" applyFont="1" applyBorder="1" applyAlignment="1" applyProtection="1">
      <x:alignment horizontal="right" vertical="center"/>
    </x:xf>
    <x:xf numFmtId="0" fontId="28" fillId="0" borderId="29" xfId="39" applyFont="1" applyBorder="1" applyAlignment="1" applyProtection="1">
      <x:alignment horizontal="right" vertical="center"/>
    </x:xf>
    <x:xf numFmtId="0" fontId="28" fillId="0" borderId="18" xfId="39" applyFont="1" applyBorder="1" applyAlignment="1" applyProtection="1">
      <x:alignment horizontal="left"/>
    </x:xf>
    <x:xf numFmtId="0" fontId="29" fillId="0" borderId="14" xfId="39" applyFont="1" applyFill="1" applyBorder="1" applyAlignment="1" applyProtection="1">
      <x:alignment horizontal="right"/>
    </x:xf>
    <x:xf numFmtId="0" fontId="29" fillId="0" borderId="13" xfId="39" applyFont="1" applyFill="1" applyBorder="1" applyAlignment="1" applyProtection="1">
      <x:alignment horizontal="right" vertical="center" wrapText="1"/>
    </x:xf>
    <x:xf numFmtId="0" fontId="29" fillId="0" borderId="14" xfId="39" applyFont="1" applyBorder="1" applyAlignment="1" applyProtection="1">
      <x:alignment horizontal="right" vertical="center"/>
    </x:xf>
    <x:xf numFmtId="167" fontId="29" fillId="0" borderId="12" xfId="39" applyNumberFormat="1"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0" fontId="29" fillId="0" borderId="14" xfId="39" applyFont="1" applyFill="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20" xfId="39" applyFont="1" applyFill="1" applyBorder="1" applyAlignment="1" applyProtection="1">
      <x:alignment horizontal="right" vertical="center"/>
    </x:xf>
    <x:xf numFmtId="0" fontId="27" fillId="0" borderId="0" xfId="0" applyFont="1" applyFill="1" applyAlignment="1" applyProtection="1">
      <x:alignment horizontal="left"/>
    </x:xf>
    <x:xf numFmtId="166" fontId="28" fillId="0" borderId="0" xfId="0" applyNumberFormat="1" applyFont="1" applyBorder="1" applyAlignment="1" applyProtection="1">
      <x:alignment horizontal="left" vertical="center"/>
    </x:xf>
    <x:xf numFmtId="166" fontId="28" fillId="0" borderId="18" xfId="52" applyNumberFormat="1" applyFont="1" applyBorder="1" applyAlignment="1" applyProtection="1">
      <x:alignment horizontal="left" vertical="center"/>
    </x:xf>
    <x:xf numFmtId="166" fontId="28" fillId="0" borderId="10" xfId="0" applyNumberFormat="1" applyFont="1" applyBorder="1" applyAlignment="1" applyProtection="1">
      <x:alignment horizontal="right" vertical="center"/>
    </x:xf>
  </x:cellXfs>
  <x:cellStyles count="53">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2" xfId="31" builtinId="17" customBuiltin="1"/>
    <x:cellStyle name="Heading 3" xfId="32" builtinId="18" customBuiltin="1"/>
    <x:cellStyle name="Heading 4" xfId="33" builtinId="19" customBuiltin="1"/>
    <x:cellStyle name="Hyperlink" xfId="52" builtinId="8"/>
    <x:cellStyle name="Input" xfId="34" builtinId="20" customBuiltin="1"/>
    <x:cellStyle name="Linked Cell" xfId="35" builtinId="24" customBuiltin="1"/>
    <x:cellStyle name="Neutral" xfId="36" builtinId="28" customBuiltin="1"/>
    <x:cellStyle name="Normal" xfId="0" builtinId="0"/>
    <x:cellStyle name="Normal 2" xfId="47" xr:uid="{00000000-0005-0000-0000-000026000000}"/>
    <x:cellStyle name="Normal 2 2" xfId="48" xr:uid="{00000000-0005-0000-0000-000027000000}"/>
    <x:cellStyle name="Normal 3" xfId="49" xr:uid="{00000000-0005-0000-0000-000028000000}"/>
    <x:cellStyle name="Normal 8" xfId="45" xr:uid="{00000000-0005-0000-0000-000029000000}"/>
    <x:cellStyle name="Normal_20120614 sm exp" xfId="37" xr:uid="{00000000-0005-0000-0000-00002A000000}"/>
    <x:cellStyle name="Normal_Funding calculation template for ASNs and transfers" xfId="51" xr:uid="{00000000-0005-0000-0000-00002B000000}"/>
    <x:cellStyle name="Normal_jul0038" xfId="38" xr:uid="{00000000-0005-0000-0000-00002C000000}"/>
    <x:cellStyle name="Normal_jul0047 2" xfId="46" xr:uid="{00000000-0005-0000-0000-00002D000000}"/>
    <x:cellStyle name="Normal_martab" xfId="50" xr:uid="{00000000-0005-0000-0000-00002E000000}"/>
    <x:cellStyle name="Normal_wpdb_" xfId="39" xr:uid="{00000000-0005-0000-0000-00002F000000}"/>
    <x:cellStyle name="Note" xfId="40" builtinId="10" customBuiltin="1"/>
    <x:cellStyle name="Output" xfId="41" builtinId="21" customBuiltin="1"/>
    <x:cellStyle name="Title" xfId="42" builtinId="15" customBuiltin="1"/>
    <x:cellStyle name="Total" xfId="43" builtinId="25" customBuiltin="1"/>
    <x:cellStyle name="Warning Text" xfId="44" builtinId="11" customBuiltin="1"/>
  </x:cellStyles>
  <x:dxfs count="30">
    <x:dxf>
      <x:font>
        <x:color theme="0" tint="-0.24994659260841701"/>
      </x:font>
    </x:dxf>
    <x:dxf>
      <x:font>
        <x:color theme="0" tint="-0.14996795556505021"/>
      </x:font>
    </x:dxf>
    <x:dxf>
      <x:font>
        <x:color theme="0" tint="-0.14996795556505021"/>
      </x:font>
    </x:dxf>
    <x:dxf>
      <x:font>
        <x:color theme="0" tint="-0.24994659260841701"/>
      </x:font>
    </x:dxf>
    <x:dxf>
      <x:font>
        <x:color theme="0" tint="-0.24994659260841701"/>
      </x:font>
    </x:dxf>
    <x:dxf>
      <x:font>
        <x:color theme="0" tint="-0.24994659260841701"/>
      </x:font>
    </x:dxf>
    <x:dxf>
      <x:font>
        <x:color theme="0" tint="-0.14996795556505021"/>
      </x:font>
    </x:dxf>
    <x:dxf>
      <x:font>
        <x:color theme="0" tint="-0.14996795556505021"/>
      </x:font>
    </x:dxf>
    <x:dxf>
      <x:font>
        <x:color theme="0" tint="-0.24994659260841701"/>
      </x:font>
    </x:dxf>
    <x:dxf>
      <x:font>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color theme="0" tint="-0.24994659260841701"/>
      </x:font>
    </x:dxf>
    <x:dxf>
      <x:font>
        <x:color theme="0" tint="-0.14996795556505021"/>
      </x:font>
    </x:dxf>
    <x:dxf>
      <x:font>
        <x:b val="0"/>
        <x:i val="0"/>
      </x:font>
    </x:dxf>
    <x:dxf>
      <x:font>
        <x:b val="0"/>
        <x:i val="0"/>
      </x:font>
    </x:dxf>
    <x:dxf>
      <x:font>
        <x:b val="0"/>
        <x:i val="0"/>
      </x:font>
    </x:dxf>
    <x:dxf>
      <x:font>
        <x:color theme="0" tint="-0.24994659260841701"/>
      </x:font>
    </x:dxf>
    <x:dxf>
      <x:font>
        <x:color theme="0" tint="-0.24994659260841701"/>
      </x:font>
    </x:dxf>
  </x:dxfs>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EAEAEA"/>
      <x:color rgb="FFD9F3D9"/>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9" /><Relationship Type="http://schemas.openxmlformats.org/officeDocument/2006/relationships/worksheet" Target="worksheets/sheet4.xml" Id="rId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8</xdr:col>
      <xdr:colOff>590550</xdr:colOff>
      <xdr:row>1</xdr:row>
      <xdr:rowOff>1598322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796875" defaultRowHeight="12.5" x14ac:dyDescent="0.25"/>
  <cols>
    <col min="1" max="13" width="10.6328125" style="476" customWidth="1"/>
    <col min="14" max="16" width="9.1796875" style="476"/>
    <col min="17" max="18" width="0" style="476" hidden="1" customWidth="1"/>
    <col min="19" max="19" width="9.1796875" style="476" hidden="1" customWidth="1"/>
    <col min="20" max="20" width="9.1796875" style="476" customWidth="1"/>
    <col min="21" max="16384" width="9.1796875" style="476"/>
  </cols>
  <sheetData>
    <row r="1" spans="1:20" x14ac:dyDescent="0.25">
      <c r="A1" s="544"/>
      <c r="B1" s="544"/>
      <c r="C1" s="544"/>
      <c r="D1" s="544"/>
      <c r="E1" s="544"/>
      <c r="F1" s="544"/>
      <c r="G1" s="544"/>
      <c r="H1" s="544"/>
      <c r="I1" s="544"/>
      <c r="J1" s="544"/>
      <c r="K1" s="544"/>
      <c r="L1" s="544"/>
      <c r="M1" s="544"/>
    </row>
    <row r="2" spans="1:20" ht="132.75" customHeight="1" x14ac:dyDescent="0.3">
      <c r="A2" s="545"/>
      <c r="B2" s="545"/>
      <c r="C2" s="545"/>
      <c r="D2" s="545"/>
      <c r="E2" s="545"/>
      <c r="F2" s="545"/>
      <c r="G2" s="545"/>
      <c r="H2" s="545"/>
      <c r="I2" s="545"/>
      <c r="J2" s="545"/>
      <c r="K2" s="545"/>
      <c r="L2" s="545"/>
      <c r="M2" s="545"/>
      <c r="N2" s="51"/>
      <c r="O2" s="51"/>
    </row>
    <row r="3" spans="1:20" s="53" customFormat="1" ht="46" customHeight="1" x14ac:dyDescent="0.65">
      <c r="A3" s="548" t="s">
        <v>392</v>
      </c>
      <c r="B3" s="548"/>
      <c r="C3" s="548"/>
      <c r="D3" s="548"/>
      <c r="E3" s="548"/>
      <c r="F3" s="548"/>
      <c r="G3" s="548"/>
      <c r="H3" s="548"/>
      <c r="I3" s="548"/>
      <c r="J3" s="548"/>
      <c r="K3" s="548"/>
      <c r="L3" s="548"/>
      <c r="M3" s="548"/>
      <c r="N3" s="52"/>
      <c r="O3" s="52"/>
      <c r="P3" s="52"/>
      <c r="Q3" s="52"/>
    </row>
    <row r="4" spans="1:20" s="53" customFormat="1" ht="55.5" customHeight="1" x14ac:dyDescent="0.65">
      <c r="A4" s="548" t="str">
        <f>'A Summary'!K18</f>
        <v>Provider</v>
      </c>
      <c r="B4" s="548" t="str">
        <f t="shared" ref="B4:M4" si="0">IF(PROVIDER="","Institution",PROVIDER)</f>
        <v>Institution</v>
      </c>
      <c r="C4" s="548" t="str">
        <f t="shared" si="0"/>
        <v>Institution</v>
      </c>
      <c r="D4" s="548" t="str">
        <f t="shared" si="0"/>
        <v>Institution</v>
      </c>
      <c r="E4" s="548" t="str">
        <f t="shared" si="0"/>
        <v>Institution</v>
      </c>
      <c r="F4" s="548" t="str">
        <f t="shared" si="0"/>
        <v>Institution</v>
      </c>
      <c r="G4" s="548" t="str">
        <f t="shared" si="0"/>
        <v>Institution</v>
      </c>
      <c r="H4" s="548" t="str">
        <f t="shared" si="0"/>
        <v>Institution</v>
      </c>
      <c r="I4" s="548" t="str">
        <f t="shared" si="0"/>
        <v>Institution</v>
      </c>
      <c r="J4" s="548" t="str">
        <f t="shared" si="0"/>
        <v>Institution</v>
      </c>
      <c r="K4" s="548" t="str">
        <f t="shared" si="0"/>
        <v>Institution</v>
      </c>
      <c r="L4" s="548" t="str">
        <f t="shared" si="0"/>
        <v>Institution</v>
      </c>
      <c r="M4" s="548" t="str">
        <f t="shared" si="0"/>
        <v>Institution</v>
      </c>
      <c r="N4" s="52"/>
      <c r="O4" s="52"/>
      <c r="P4" s="52"/>
      <c r="Q4" s="52"/>
    </row>
    <row r="5" spans="1:20" s="53" customFormat="1" ht="32.5" x14ac:dyDescent="0.65">
      <c r="A5" s="549" t="str">
        <f>IF(UKPRN="","UKPRN: 100XXXXX","UKPRN: "&amp;UKPRN&amp;"")</f>
        <v>UKPRN: 100XXXXX</v>
      </c>
      <c r="B5" s="549"/>
      <c r="C5" s="549"/>
      <c r="D5" s="549"/>
      <c r="E5" s="549"/>
      <c r="F5" s="549"/>
      <c r="G5" s="549"/>
      <c r="H5" s="549"/>
      <c r="I5" s="549"/>
      <c r="J5" s="549"/>
      <c r="K5" s="549"/>
      <c r="L5" s="549"/>
      <c r="M5" s="549"/>
      <c r="N5" s="54"/>
      <c r="O5" s="54"/>
      <c r="P5" s="54"/>
      <c r="Q5" s="54"/>
    </row>
    <row r="6" spans="1:20" x14ac:dyDescent="0.25">
      <c r="A6" s="544"/>
      <c r="B6" s="544"/>
      <c r="C6" s="544"/>
      <c r="D6" s="544"/>
      <c r="E6" s="544"/>
      <c r="F6" s="544"/>
      <c r="G6" s="544"/>
      <c r="H6" s="544"/>
      <c r="I6" s="544"/>
      <c r="J6" s="544"/>
      <c r="K6" s="544"/>
      <c r="L6" s="544"/>
      <c r="M6" s="544"/>
    </row>
    <row r="7" spans="1:20" ht="14" x14ac:dyDescent="0.3">
      <c r="A7" s="550" t="s">
        <v>75</v>
      </c>
      <c r="B7" s="550"/>
      <c r="C7" s="550"/>
      <c r="D7" s="550"/>
      <c r="E7" s="550"/>
      <c r="F7" s="550"/>
      <c r="G7" s="550"/>
      <c r="H7" s="550"/>
      <c r="I7" s="550"/>
      <c r="J7" s="550"/>
      <c r="K7" s="550"/>
      <c r="L7" s="550"/>
      <c r="M7" s="550"/>
    </row>
    <row r="8" spans="1:20" ht="15" customHeight="1" x14ac:dyDescent="0.3">
      <c r="A8" s="547" t="str">
        <f>"A Summary: "&amp;MID('A Summary'!A3,10,100)</f>
        <v>A Summary: 2020-21 Summary of allocations</v>
      </c>
      <c r="B8" s="547"/>
      <c r="C8" s="547"/>
      <c r="D8" s="547"/>
      <c r="E8" s="547"/>
      <c r="F8" s="547"/>
      <c r="G8" s="547"/>
      <c r="H8" s="547"/>
      <c r="I8" s="547"/>
      <c r="J8" s="547"/>
      <c r="K8" s="547"/>
      <c r="L8" s="547"/>
      <c r="M8" s="547"/>
      <c r="N8" s="475"/>
      <c r="O8" s="475"/>
    </row>
    <row r="9" spans="1:20" ht="15" customHeight="1" x14ac:dyDescent="0.3">
      <c r="A9" s="547" t="str">
        <f>"B High-cost: "&amp;MID('B High-cost'!A3,10,100)</f>
        <v>B High-cost: 2020-21 High-cost subject funding</v>
      </c>
      <c r="B9" s="547"/>
      <c r="C9" s="547"/>
      <c r="D9" s="547"/>
      <c r="E9" s="547"/>
      <c r="F9" s="547"/>
      <c r="G9" s="547"/>
      <c r="H9" s="547"/>
      <c r="I9" s="547"/>
      <c r="J9" s="547"/>
      <c r="K9" s="547"/>
      <c r="L9" s="547"/>
      <c r="M9" s="547"/>
      <c r="N9" s="475"/>
      <c r="O9" s="475"/>
      <c r="R9" s="497"/>
      <c r="S9" s="497"/>
      <c r="T9" s="497"/>
    </row>
    <row r="10" spans="1:20" ht="15" customHeight="1" x14ac:dyDescent="0.3">
      <c r="A10" s="547" t="str">
        <f>"C NMAH supplement: "&amp;MID('C NMAH supplement'!A3,10,100)</f>
        <v>C NMAH supplement: 2020-21 Nursing, midwifery and allied health supplement</v>
      </c>
      <c r="B10" s="547"/>
      <c r="C10" s="547"/>
      <c r="D10" s="547"/>
      <c r="E10" s="547"/>
      <c r="F10" s="547"/>
      <c r="G10" s="547"/>
      <c r="H10" s="547"/>
      <c r="I10" s="547"/>
      <c r="J10" s="547"/>
      <c r="K10" s="547"/>
      <c r="L10" s="547"/>
      <c r="M10" s="547"/>
      <c r="N10" s="475"/>
      <c r="O10" s="475"/>
      <c r="R10" s="497"/>
      <c r="S10" s="498"/>
      <c r="T10" s="497"/>
    </row>
    <row r="11" spans="1:20" ht="15" customHeight="1" x14ac:dyDescent="0.3">
      <c r="A11" s="547" t="str">
        <f>"D Erasmus+: "&amp;MID('D Erasmus+'!A3,10,100)</f>
        <v>D Erasmus+: 2020-21 Erasmus+ and overseas study programmes</v>
      </c>
      <c r="B11" s="547"/>
      <c r="C11" s="547"/>
      <c r="D11" s="547"/>
      <c r="E11" s="547"/>
      <c r="F11" s="547"/>
      <c r="G11" s="547"/>
      <c r="H11" s="547"/>
      <c r="I11" s="547"/>
      <c r="J11" s="547"/>
      <c r="K11" s="547"/>
      <c r="L11" s="547"/>
      <c r="M11" s="547"/>
      <c r="N11" s="475"/>
      <c r="O11" s="475"/>
      <c r="R11" s="497"/>
      <c r="S11" s="498"/>
      <c r="T11" s="497"/>
    </row>
    <row r="12" spans="1:20" ht="15" customHeight="1" x14ac:dyDescent="0.3">
      <c r="A12" s="547" t="str">
        <f>"E Other high-cost TAs: "&amp;MID('E Other high-cost TAs'!A3,10,100)</f>
        <v>E Other high-cost TAs: 2020-21 Other high-cost targeted allocations</v>
      </c>
      <c r="B12" s="547"/>
      <c r="C12" s="547"/>
      <c r="D12" s="547"/>
      <c r="E12" s="547"/>
      <c r="F12" s="547"/>
      <c r="G12" s="547"/>
      <c r="H12" s="547"/>
      <c r="I12" s="547"/>
      <c r="J12" s="547"/>
      <c r="K12" s="547"/>
      <c r="L12" s="547"/>
      <c r="M12" s="547"/>
      <c r="N12" s="475"/>
      <c r="O12" s="475"/>
      <c r="R12" s="497"/>
      <c r="S12" s="497"/>
      <c r="T12" s="497"/>
    </row>
    <row r="13" spans="1:20" ht="15" customHeight="1" x14ac:dyDescent="0.3">
      <c r="A13" s="547" t="str">
        <f>"F Student access and success: "&amp;MID('F Student access and success'!A3,10,100)</f>
        <v>F Student access and success: 2020-21 Student access and success</v>
      </c>
      <c r="B13" s="547"/>
      <c r="C13" s="547"/>
      <c r="D13" s="547"/>
      <c r="E13" s="547"/>
      <c r="F13" s="547"/>
      <c r="G13" s="547"/>
      <c r="H13" s="547"/>
      <c r="I13" s="547"/>
      <c r="J13" s="547"/>
      <c r="K13" s="547"/>
      <c r="L13" s="547"/>
      <c r="M13" s="547"/>
      <c r="N13" s="475"/>
      <c r="O13" s="475"/>
      <c r="R13" s="497"/>
      <c r="S13" s="497"/>
      <c r="T13" s="497"/>
    </row>
    <row r="14" spans="1:20" ht="15" customHeight="1" x14ac:dyDescent="0.3">
      <c r="A14" s="547" t="str">
        <f>"G Parameters: "&amp;MID('G Parameters'!A3,10,100)</f>
        <v>G Parameters: 2020-21 Parameters in the funding models</v>
      </c>
      <c r="B14" s="547"/>
      <c r="C14" s="547"/>
      <c r="D14" s="547"/>
      <c r="E14" s="547"/>
      <c r="F14" s="547"/>
      <c r="G14" s="547"/>
      <c r="H14" s="547"/>
      <c r="I14" s="547"/>
      <c r="J14" s="547"/>
      <c r="K14" s="547"/>
      <c r="L14" s="547"/>
      <c r="M14" s="547"/>
      <c r="N14" s="475"/>
      <c r="O14" s="475"/>
      <c r="R14" s="497"/>
      <c r="S14" s="497"/>
      <c r="T14" s="497"/>
    </row>
    <row r="15" spans="1:20" ht="12.75" customHeight="1" x14ac:dyDescent="0.25">
      <c r="A15" s="546"/>
      <c r="B15" s="546"/>
      <c r="C15" s="546"/>
      <c r="D15" s="546"/>
      <c r="E15" s="546"/>
      <c r="F15" s="546"/>
      <c r="G15" s="546"/>
      <c r="H15" s="546"/>
      <c r="I15" s="546"/>
      <c r="J15" s="546"/>
      <c r="K15" s="546"/>
      <c r="L15" s="546"/>
      <c r="M15" s="546"/>
      <c r="R15" s="497"/>
      <c r="S15" s="497"/>
      <c r="T15" s="497"/>
    </row>
  </sheetData>
  <mergeCells count="15">
    <mergeCell ref="A1:M1"/>
    <mergeCell ref="A2:M2"/>
    <mergeCell ref="A6:M6"/>
    <mergeCell ref="A15:M15"/>
    <mergeCell ref="A10:M10"/>
    <mergeCell ref="A12:M12"/>
    <mergeCell ref="A14:M14"/>
    <mergeCell ref="A3:M3"/>
    <mergeCell ref="A13:M13"/>
    <mergeCell ref="A4:M4"/>
    <mergeCell ref="A5:M5"/>
    <mergeCell ref="A7:M7"/>
    <mergeCell ref="A8:M8"/>
    <mergeCell ref="A9:M9"/>
    <mergeCell ref="A11:M11"/>
  </mergeCells>
  <hyperlinks>
    <hyperlink ref="A9:M9" location="TABLEB" display="TABLEB" xr:uid="{00000000-0004-0000-0000-000000000000}"/>
    <hyperlink ref="A13:M13" location="'F Student access and success'!A1" display="'F Student access and success'!A1" xr:uid="{00000000-0004-0000-0000-000001000000}"/>
    <hyperlink ref="A11:M11" location="TABLED" display="TABLED" xr:uid="{00000000-0004-0000-0000-000002000000}"/>
    <hyperlink ref="A10:M10" location="'C NMAH supplement'!A1" display="'C NMAH supplement'!A1" xr:uid="{00000000-0004-0000-0000-000003000000}"/>
    <hyperlink ref="A12:M12" location="'E Other high-cost TAs'!A1" display="'E Other high-cost TAs'!A1" xr:uid="{00000000-0004-0000-0000-000008000000}"/>
    <hyperlink ref="A14:M14" location="'G Parameters'!A1" display="'G Parameters'!A1" xr:uid="{00000000-0004-0000-0000-000009000000}"/>
    <hyperlink ref="A8:M8" location="TABLEA" display="TABLEA" xr:uid="{00000000-0004-0000-0000-00000B000000}"/>
  </hyperlinks>
  <pageMargins left="0.70866141732283472" right="0.70866141732283472" top="0.74803149606299213" bottom="0.74803149606299213" header="0.31496062992125984" footer="0.31496062992125984"/>
  <pageSetup paperSize="9" scale="87" orientation="landscape" r:id="rId1"/>
  <headerFooter>
    <oddHeader>&amp;CPage &amp;P&amp;R&amp;F</oddHeader>
  </headerFooter>
  <ignoredErrors>
    <ignoredError sqref="A15:M15 A4:M9 A11:M11" unlockedFormula="1"/>
  </ignoredErrors>
  <drawing r:id="rId2"/>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R39"/>
  <x:sheetViews>
    <x:sheetView showGridLines="0" zoomScaleNormal="100" workbookViewId="0">
      <x:pane ySplit="5" topLeftCell="A6" activePane="bottomLeft" state="frozen"/>
      <x:selection sqref="A1:E1"/>
      <x:selection pane="bottomLeft" sqref="A1:C1"/>
    </x:sheetView>
  </x:sheetViews>
  <x:sheetFormatPr defaultColWidth="9.1796875" defaultRowHeight="13.5" x14ac:dyDescent="0.3"/>
  <x:cols>
    <x:col min="1" max="1" width="4.26953125" style="56" customWidth="1"/>
    <x:col min="2" max="2" width="60.6328125" style="56" customWidth="1"/>
    <x:col min="3" max="3" width="78.08984375" style="60" hidden="1" customWidth="1"/>
    <x:col min="4" max="4" width="20.453125" style="60" customWidth="1"/>
    <x:col min="5" max="5" width="8.453125" style="60" customWidth="1"/>
    <x:col min="6" max="6" width="20.1796875" style="60" customWidth="1"/>
    <x:col min="7" max="7" width="13.26953125" style="60" customWidth="1"/>
    <x:col min="8" max="8" width="10.81640625" style="56" customWidth="1"/>
    <x:col min="9" max="9" width="17.54296875" style="56" hidden="1" customWidth="1"/>
    <x:col min="10" max="10" width="9.1796875" style="56" customWidth="1"/>
    <x:col min="11" max="11" width="16.08984375" style="56" hidden="1" customWidth="1"/>
    <x:col min="12" max="12" width="36.26953125" style="56" hidden="1" customWidth="1"/>
    <x:col min="13" max="13" width="15.1796875" style="56" hidden="1" customWidth="1"/>
    <x:col min="14" max="14" width="11.54296875" style="56" hidden="1" customWidth="1"/>
    <x:col min="15" max="15" width="16.453125" style="56" hidden="1" customWidth="1"/>
    <x:col min="16" max="17" width="9.1796875" style="56" customWidth="1"/>
    <x:col min="18" max="16384" width="9.1796875" style="56"/>
  </x:cols>
  <x:sheetData>
    <x:row r="1" spans="1:18" ht="15.75" customHeight="1" x14ac:dyDescent="0.3">
      <x:c r="A1" s="551" t="str">
        <x:f>K20</x:f>
        <x:v xml:space="preserve">Provider </x:v>
      </x:c>
      <x:c r="B1" s="551"/>
      <x:c r="C1" s="551"/>
      <x:c r="E1" s="488"/>
      <x:c r="F1" s="55"/>
      <x:c r="K1" s="57" t="s">
        <x:v>276</x:v>
      </x:c>
      <x:c r="L1" s="57" t="s">
        <x:v>161</x:v>
      </x:c>
      <x:c r="M1" s="57" t="s">
        <x:v>313</x:v>
      </x:c>
      <x:c r="N1" s="73" t="s">
        <x:v>348</x:v>
      </x:c>
      <x:c r="O1" s="73"/>
      <x:c r="P1" s="73"/>
      <x:c r="Q1" s="64"/>
      <x:c r="R1" s="64"/>
    </x:row>
    <x:row r="2" spans="1:18" ht="15.5" x14ac:dyDescent="0.35">
      <x:c r="B2" s="58"/>
      <x:c r="C2" s="58"/>
      <x:c r="D2" s="58"/>
      <x:c r="E2" s="58"/>
      <x:c r="F2" s="59"/>
      <x:c r="K2" s="61"/>
      <x:c r="L2" s="61" t="s">
        <x:v>397</x:v>
      </x:c>
      <x:c r="M2" s="391"/>
      <x:c r="N2" s="499"/>
      <x:c r="O2" s="64"/>
      <x:c r="P2" s="64"/>
      <x:c r="Q2" s="64"/>
      <x:c r="R2" s="64"/>
    </x:row>
    <x:row r="3" spans="1:18" ht="22.75" customHeight="1" x14ac:dyDescent="0.3">
      <x:c r="A3" s="541" t="str">
        <x:f>L5</x:f>
        <x:v>Table A: 2020-21 Summary of allocations</x:v>
      </x:c>
      <x:c r="B3" s="542"/>
      <x:c r="C3" s="215"/>
      <x:c r="D3" s="215"/>
      <x:c r="F3" s="59"/>
      <x:c r="I3" s="64"/>
      <x:c r="J3" s="64"/>
      <x:c r="K3" s="57" t="s">
        <x:v>256</x:v>
      </x:c>
      <x:c r="L3" s="57" t="s">
        <x:v>140</x:v>
      </x:c>
    </x:row>
    <x:row r="4" spans="1:18" ht="22.75" customHeight="1" thickBot="1" x14ac:dyDescent="0.35">
      <x:c r="A4" s="62"/>
      <x:c r="B4" s="63"/>
      <x:c r="C4" s="504"/>
      <x:c r="F4" s="59"/>
      <x:c r="I4" s="491"/>
      <x:c r="J4" s="64"/>
      <x:c r="K4" s="57"/>
      <x:c r="L4" s="57"/>
    </x:row>
    <x:row r="5" spans="1:18" ht="63.5" customHeight="1" x14ac:dyDescent="0.3">
      <x:c r="A5" s="65"/>
      <x:c r="B5" s="65"/>
      <x:c r="C5" s="66" t="str">
        <x:f>IF(OR(PRORATA="LATE REGISTRATION",PRORATA="DE REGISTRATION"),"2020-21 Indicative full year allocation (£)","2020-21 allocation (£)")</x:f>
        <x:v>2020-21 allocation (£)</x:v>
      </x:c>
      <x:c r="D5" s="66" t="s">
        <x:v>394</x:v>
      </x:c>
      <x:c r="E5" s="67"/>
      <x:c r="F5" s="68" t="s">
        <x:v>279</x:v>
      </x:c>
      <x:c r="G5" s="67"/>
      <x:c r="I5" s="69" t="s">
        <x:v>107</x:v>
      </x:c>
      <x:c r="K5" s="540">
        <x:v>44013</x:v>
      </x:c>
      <x:c r="L5" s="56" t="s">
        <x:v>316</x:v>
      </x:c>
    </x:row>
    <x:row r="6" spans="1:18" ht="23.65" customHeight="1" x14ac:dyDescent="0.3">
      <x:c r="A6" s="509" t="s">
        <x:v>366</x:v>
      </x:c>
      <x:c r="B6" s="508"/>
      <x:c r="C6" s="505"/>
      <x:c r="D6" s="505"/>
      <x:c r="E6" s="67"/>
      <x:c r="F6" s="506"/>
      <x:c r="G6" s="67"/>
      <x:c r="I6" s="510"/>
      <x:c r="K6" s="393"/>
    </x:row>
    <x:row r="7" spans="1:18" s="64" customFormat="1" ht="19.5" customHeight="1" x14ac:dyDescent="0.3">
      <x:c r="A7" s="507"/>
      <x:c r="B7" s="77" t="s">
        <x:v>286</x:v>
      </x:c>
      <x:c r="C7" s="490">
        <x:v>690361944</x:v>
      </x:c>
      <x:c r="D7" s="490">
        <x:v>690361944</x:v>
      </x:c>
      <x:c r="E7" s="70"/>
      <x:c r="F7" s="534">
        <x:v>54098911</x:v>
      </x:c>
      <x:c r="G7" s="71"/>
      <x:c r="I7" s="72" t="s">
        <x:v>104</x:v>
      </x:c>
      <x:c r="K7" s="73" t="s">
        <x:v>277</x:v>
      </x:c>
    </x:row>
    <x:row r="8" spans="1:18" s="64" customFormat="1" ht="15" customHeight="1" x14ac:dyDescent="0.3">
      <x:c r="A8" s="73"/>
      <x:c r="B8" s="77" t="s">
        <x:v>255</x:v>
      </x:c>
      <x:c r="C8" s="78">
        <x:v>23229109</x:v>
      </x:c>
      <x:c r="D8" s="78">
        <x:v>23229109</x:v>
      </x:c>
      <x:c r="E8" s="70"/>
      <x:c r="F8" s="70">
        <x:v>23229109</x:v>
      </x:c>
      <x:c r="G8" s="79"/>
      <x:c r="H8" s="79"/>
      <x:c r="I8" s="72" t="s">
        <x:v>141</x:v>
      </x:c>
    </x:row>
    <x:row r="9" spans="1:18" s="64" customFormat="1" ht="15" customHeight="1" x14ac:dyDescent="0.3">
      <x:c r="A9" s="73"/>
      <x:c r="B9" s="77" t="s">
        <x:v>295</x:v>
      </x:c>
      <x:c r="C9" s="78">
        <x:v>23848033</x:v>
      </x:c>
      <x:c r="D9" s="78">
        <x:v>23848033</x:v>
      </x:c>
      <x:c r="E9" s="70"/>
      <x:c r="F9" s="474">
        <x:v>0</x:v>
      </x:c>
      <x:c r="G9" s="71"/>
      <x:c r="I9" s="72" t="s">
        <x:v>299</x:v>
      </x:c>
    </x:row>
    <x:row r="10" spans="1:18" s="64" customFormat="1" ht="15" customHeight="1" x14ac:dyDescent="0.3">
      <x:c r="A10" s="73"/>
      <x:c r="B10" s="77" t="s">
        <x:v>91</x:v>
      </x:c>
      <x:c r="C10" s="78">
        <x:v>27923530</x:v>
      </x:c>
      <x:c r="D10" s="78">
        <x:v>27923530</x:v>
      </x:c>
      <x:c r="E10" s="70"/>
      <x:c r="F10" s="474">
        <x:v>0</x:v>
      </x:c>
      <x:c r="G10" s="79"/>
      <x:c r="H10" s="79"/>
      <x:c r="I10" s="72" t="s">
        <x:v>113</x:v>
      </x:c>
    </x:row>
    <x:row r="11" spans="1:18" s="64" customFormat="1" ht="15" customHeight="1" x14ac:dyDescent="0.3">
      <x:c r="A11" s="73"/>
      <x:c r="B11" s="77" t="s">
        <x:v>99</x:v>
      </x:c>
      <x:c r="C11" s="78">
        <x:v>7807944</x:v>
      </x:c>
      <x:c r="D11" s="78">
        <x:v>7807944</x:v>
      </x:c>
      <x:c r="E11" s="70"/>
      <x:c r="F11" s="474">
        <x:v>0</x:v>
      </x:c>
      <x:c r="G11" s="71"/>
      <x:c r="I11" s="72" t="s">
        <x:v>110</x:v>
      </x:c>
    </x:row>
    <x:row r="12" spans="1:18" s="64" customFormat="1" ht="15" customHeight="1" x14ac:dyDescent="0.3">
      <x:c r="A12" s="73"/>
      <x:c r="B12" s="77" t="s">
        <x:v>29</x:v>
      </x:c>
      <x:c r="C12" s="78">
        <x:v>32598915</x:v>
      </x:c>
      <x:c r="D12" s="78">
        <x:v>32598915</x:v>
      </x:c>
      <x:c r="E12" s="70"/>
      <x:c r="F12" s="70">
        <x:v>16707</x:v>
      </x:c>
      <x:c r="G12" s="71"/>
      <x:c r="I12" s="72" t="s">
        <x:v>111</x:v>
      </x:c>
    </x:row>
    <x:row r="13" spans="1:18" s="64" customFormat="1" ht="15" customHeight="1" x14ac:dyDescent="0.3">
      <x:c r="A13" s="73"/>
      <x:c r="B13" s="77" t="s">
        <x:v>287</x:v>
      </x:c>
      <x:c r="C13" s="78">
        <x:v>3372722</x:v>
      </x:c>
      <x:c r="D13" s="78">
        <x:v>3372722</x:v>
      </x:c>
      <x:c r="E13" s="70"/>
      <x:c r="F13" s="70">
        <x:v>0</x:v>
      </x:c>
      <x:c r="G13" s="71"/>
      <x:c r="I13" s="72" t="s">
        <x:v>112</x:v>
      </x:c>
    </x:row>
    <x:row r="14" spans="1:18" s="64" customFormat="1" ht="15" customHeight="1" x14ac:dyDescent="0.3">
      <x:c r="A14" s="73"/>
      <x:c r="B14" s="77" t="s">
        <x:v>90</x:v>
      </x:c>
      <x:c r="C14" s="78">
        <x:v>63689749</x:v>
      </x:c>
      <x:c r="D14" s="78">
        <x:v>63689749</x:v>
      </x:c>
      <x:c r="E14" s="70"/>
      <x:c r="F14" s="70">
        <x:v>3286540</x:v>
      </x:c>
      <x:c r="G14" s="71"/>
      <x:c r="I14" s="72" t="s">
        <x:v>114</x:v>
      </x:c>
    </x:row>
    <x:row r="15" spans="1:18" s="64" customFormat="1" ht="15" customHeight="1" x14ac:dyDescent="0.3">
      <x:c r="A15" s="73"/>
      <x:c r="B15" s="64" t="s">
        <x:v>16</x:v>
      </x:c>
      <x:c r="C15" s="78">
        <x:v>15838965</x:v>
      </x:c>
      <x:c r="D15" s="78">
        <x:v>15838965</x:v>
      </x:c>
      <x:c r="E15" s="70"/>
      <x:c r="F15" s="474">
        <x:v>0</x:v>
      </x:c>
      <x:c r="G15" s="71"/>
      <x:c r="I15" s="72" t="s">
        <x:v>116</x:v>
      </x:c>
    </x:row>
    <x:row r="16" spans="1:18" s="64" customFormat="1" ht="15" customHeight="1" x14ac:dyDescent="0.3">
      <x:c r="A16" s="73"/>
      <x:c r="B16" s="64" t="s">
        <x:v>22</x:v>
      </x:c>
      <x:c r="C16" s="78">
        <x:v>845065</x:v>
      </x:c>
      <x:c r="D16" s="78">
        <x:v>845065</x:v>
      </x:c>
      <x:c r="E16" s="70"/>
      <x:c r="F16" s="474">
        <x:v>0</x:v>
      </x:c>
      <x:c r="G16" s="71"/>
      <x:c r="I16" s="72" t="s">
        <x:v>117</x:v>
      </x:c>
    </x:row>
    <x:row r="17" spans="1:13" s="64" customFormat="1" ht="15" customHeight="1" x14ac:dyDescent="0.3">
      <x:c r="A17" s="73"/>
      <x:c r="B17" s="64" t="s">
        <x:v>17</x:v>
      </x:c>
      <x:c r="C17" s="78">
        <x:v>4790901</x:v>
      </x:c>
      <x:c r="D17" s="78">
        <x:v>4790901</x:v>
      </x:c>
      <x:c r="E17" s="70"/>
      <x:c r="F17" s="474">
        <x:v>0</x:v>
      </x:c>
      <x:c r="G17" s="71"/>
      <x:c r="I17" s="72" t="s">
        <x:v>118</x:v>
      </x:c>
    </x:row>
    <x:row r="18" spans="1:13" s="64" customFormat="1" ht="23.25" customHeight="1" x14ac:dyDescent="0.3">
      <x:c r="A18" s="74" t="s">
        <x:v>367</x:v>
      </x:c>
      <x:c r="B18" s="74"/>
      <x:c r="C18" s="75"/>
      <x:c r="D18" s="75"/>
      <x:c r="E18" s="71"/>
      <x:c r="F18" s="71"/>
      <x:c r="G18" s="71"/>
      <x:c r="I18" s="76"/>
      <x:c r="K18" s="64" t="str">
        <x:f>IF(PROVIDER&lt;&gt;"",PROVIDER,IF(UKPRN="ALL","Sector summary of all providers","Provider"))</x:f>
        <x:v>Provider</x:v>
      </x:c>
    </x:row>
    <x:row r="19" spans="1:13" s="64" customFormat="1" ht="19.5" customHeight="1" x14ac:dyDescent="0.3">
      <x:c r="A19" s="73"/>
      <x:c r="B19" s="77" t="s">
        <x:v>293</x:v>
      </x:c>
      <x:c r="C19" s="75">
        <x:v>149026138</x:v>
      </x:c>
      <x:c r="D19" s="75">
        <x:v>149026138</x:v>
      </x:c>
      <x:c r="E19" s="71"/>
      <x:c r="F19" s="71">
        <x:v>12167823</x:v>
      </x:c>
      <x:c r="G19" s="71"/>
      <x:c r="I19" s="72" t="s">
        <x:v>137</x:v>
      </x:c>
      <x:c r="K19" s="64" t="str">
        <x:f>IF(PROVIDER&lt;&gt;"","(UKPRN: "&amp;UKPRN&amp;")","")</x:f>
        <x:v/>
      </x:c>
    </x:row>
    <x:row r="20" spans="1:13" s="64" customFormat="1" ht="15" customHeight="1" x14ac:dyDescent="0.3">
      <x:c r="A20" s="73"/>
      <x:c r="B20" s="77" t="s">
        <x:v>290</x:v>
      </x:c>
      <x:c r="C20" s="78">
        <x:v>66194672</x:v>
      </x:c>
      <x:c r="D20" s="78">
        <x:v>66194672</x:v>
      </x:c>
      <x:c r="E20" s="70"/>
      <x:c r="F20" s="70">
        <x:v>1343763</x:v>
      </x:c>
      <x:c r="G20" s="71"/>
      <x:c r="I20" s="72" t="s">
        <x:v>138</x:v>
      </x:c>
      <x:c r="K20" s="64" t="str">
        <x:f>K18&amp;" "&amp;K19</x:f>
        <x:v xml:space="preserve">Provider </x:v>
      </x:c>
    </x:row>
    <x:row r="21" spans="1:13" s="64" customFormat="1" ht="15" customHeight="1" x14ac:dyDescent="0.3">
      <x:c r="A21" s="73"/>
      <x:c r="B21" s="77" t="s">
        <x:v>101</x:v>
      </x:c>
      <x:c r="C21" s="78">
        <x:v>39651729</x:v>
      </x:c>
      <x:c r="D21" s="78">
        <x:v>39651729</x:v>
      </x:c>
      <x:c r="E21" s="70"/>
      <x:c r="F21" s="70">
        <x:v>2315709</x:v>
      </x:c>
      <x:c r="G21" s="71"/>
      <x:c r="I21" s="72" t="s">
        <x:v>139</x:v>
      </x:c>
    </x:row>
    <x:row r="22" spans="1:13" s="64" customFormat="1" ht="21" customHeight="1" x14ac:dyDescent="0.3">
      <x:c r="A22" s="73" t="s">
        <x:v>383</x:v>
      </x:c>
      <x:c r="B22" s="77"/>
      <x:c r="C22" s="78"/>
      <x:c r="D22" s="78"/>
      <x:c r="E22" s="70"/>
      <x:c r="F22" s="70"/>
      <x:c r="G22" s="71"/>
      <x:c r="I22" s="511"/>
    </x:row>
    <x:row r="23" spans="1:13" s="64" customFormat="1" ht="15" customHeight="1" x14ac:dyDescent="0.3">
      <x:c r="A23" s="73"/>
      <x:c r="B23" s="64" t="s">
        <x:v>96</x:v>
      </x:c>
      <x:c r="C23" s="78">
        <x:v>43372067</x:v>
      </x:c>
      <x:c r="D23" s="78">
        <x:v>43372067</x:v>
      </x:c>
      <x:c r="E23" s="70"/>
      <x:c r="F23" s="474">
        <x:v>0</x:v>
      </x:c>
      <x:c r="G23" s="71"/>
      <x:c r="I23" s="72" t="s">
        <x:v>115</x:v>
      </x:c>
    </x:row>
    <x:row r="24" spans="1:13" s="64" customFormat="1" ht="30.75" customHeight="1" thickBot="1" x14ac:dyDescent="0.35">
      <x:c r="A24" s="80" t="s">
        <x:v>298</x:v>
      </x:c>
      <x:c r="B24" s="81"/>
      <x:c r="C24" s="82">
        <x:v>1192551483</x:v>
      </x:c>
      <x:c r="D24" s="82">
        <x:v>1192551483</x:v>
      </x:c>
      <x:c r="E24" s="71"/>
      <x:c r="F24" s="83">
        <x:v>96458562</x:v>
      </x:c>
      <x:c r="G24" s="71"/>
      <x:c r="I24" s="72" t="s">
        <x:v>105</x:v>
      </x:c>
    </x:row>
    <x:row r="25" spans="1:13" s="64" customFormat="1" x14ac:dyDescent="0.3">
      <x:c r="C25" s="84"/>
      <x:c r="D25" s="84"/>
      <x:c r="E25" s="85"/>
      <x:c r="F25" s="86"/>
      <x:c r="G25" s="85"/>
      <x:c r="I25" s="87"/>
    </x:row>
    <x:row r="26" spans="1:13" s="64" customFormat="1" x14ac:dyDescent="0.3">
      <x:c r="C26" s="84"/>
      <x:c r="D26" s="84"/>
      <x:c r="E26" s="85"/>
      <x:c r="F26" s="86"/>
      <x:c r="G26" s="85"/>
      <x:c r="I26" s="87"/>
    </x:row>
    <x:row r="27" spans="1:13" s="64" customFormat="1" ht="22.75" customHeight="1" thickBot="1" x14ac:dyDescent="0.35">
      <x:c r="A27" s="402" t="str">
        <x:f>IF(UKPRN=10007154,"The University of Nottingham","")</x:f>
        <x:v/>
      </x:c>
      <x:c r="B27" s="403"/>
      <x:c r="C27" s="404"/>
      <x:c r="D27" s="404"/>
      <x:c r="F27" s="89"/>
      <x:c r="G27" s="71"/>
    </x:row>
    <x:row r="28" spans="1:13" s="64" customFormat="1" ht="19.5" customHeight="1" x14ac:dyDescent="0.3">
      <x:c r="A28" s="93" t="s">
        <x:v>317</x:v>
      </x:c>
      <x:c r="B28" s="91"/>
      <x:c r="C28" s="490" t="str">
        <x:f>IF(MEDINTAR=0,"Not applicable",MEDINTAR)</x:f>
        <x:v>Not applicable</x:v>
      </x:c>
      <x:c r="D28" s="490" t="str">
        <x:f>IF(MEDINTAR=0,"Not applicable",MEDINTAR)</x:f>
        <x:v>Not applicable</x:v>
      </x:c>
      <x:c r="E28" s="75"/>
      <x:c r="F28" s="92"/>
      <x:c r="G28" s="71"/>
      <x:c r="K28" s="72" t="s">
        <x:v>108</x:v>
      </x:c>
      <x:c r="L28" s="341">
        <x:v>7571</x:v>
      </x:c>
      <x:c r="M28" s="87"/>
    </x:row>
    <x:row r="29" spans="1:13" s="64" customFormat="1" ht="21.75" customHeight="1" x14ac:dyDescent="0.3">
      <x:c r="A29" s="94"/>
      <x:c r="B29" s="95" t="s">
        <x:v>253</x:v>
      </x:c>
      <x:c r="C29" s="520" t="str">
        <x:f>IF(MEDINTAR=0,"Not applicable",MEDINTAR_ISOV)</x:f>
        <x:v>Not applicable</x:v>
      </x:c>
      <x:c r="D29" s="520" t="str">
        <x:f>IF(MEDINTAR=0,"Not applicable",MEDINTAR_ISOV)</x:f>
        <x:v>Not applicable</x:v>
      </x:c>
      <x:c r="E29" s="75"/>
      <x:c r="F29" s="92"/>
      <x:c r="G29" s="71"/>
      <x:c r="K29" s="72" t="s">
        <x:v>221</x:v>
      </x:c>
      <x:c r="L29" s="341">
        <x:v>456</x:v>
      </x:c>
      <x:c r="M29" s="87"/>
    </x:row>
    <x:row r="30" spans="1:13" s="64" customFormat="1" ht="19" customHeight="1" x14ac:dyDescent="0.3">
      <x:c r="A30" s="96" t="s">
        <x:v>318</x:v>
      </x:c>
      <x:c r="B30" s="93"/>
      <x:c r="C30" s="84" t="str">
        <x:f>IF(DENINTAR=0,"Not applicable",DENINTAR)</x:f>
        <x:v>Not applicable</x:v>
      </x:c>
      <x:c r="D30" s="84" t="str">
        <x:f>IF(DENINTAR=0,"Not applicable",DENINTAR)</x:f>
        <x:v>Not applicable</x:v>
      </x:c>
      <x:c r="E30" s="75"/>
      <x:c r="F30" s="92"/>
      <x:c r="G30" s="71"/>
      <x:c r="K30" s="72" t="s">
        <x:v>109</x:v>
      </x:c>
      <x:c r="L30" s="341">
        <x:v>809</x:v>
      </x:c>
      <x:c r="M30" s="87"/>
    </x:row>
    <x:row r="31" spans="1:13" s="64" customFormat="1" ht="21.75" customHeight="1" thickBot="1" x14ac:dyDescent="0.35">
      <x:c r="A31" s="97"/>
      <x:c r="B31" s="98" t="s">
        <x:v>253</x:v>
      </x:c>
      <x:c r="C31" s="99" t="str">
        <x:f>IF(DENINTAR=0,"Not applicable",DENINTAR_ISOV)</x:f>
        <x:v>Not applicable</x:v>
      </x:c>
      <x:c r="D31" s="99" t="str">
        <x:f>IF(DENINTAR=0,"Not applicable",DENINTAR_ISOV)</x:f>
        <x:v>Not applicable</x:v>
      </x:c>
      <x:c r="E31" s="75"/>
      <x:c r="F31" s="92"/>
      <x:c r="G31" s="71"/>
      <x:c r="K31" s="72" t="s">
        <x:v>222</x:v>
      </x:c>
      <x:c r="L31" s="341">
        <x:v>43</x:v>
      </x:c>
      <x:c r="M31" s="87"/>
    </x:row>
    <x:row r="32" spans="1:13" s="64" customFormat="1" ht="21.75" customHeight="1" x14ac:dyDescent="0.3">
      <x:c r="A32" s="517"/>
      <x:c r="B32" s="518"/>
      <x:c r="C32" s="519"/>
      <x:c r="D32" s="490"/>
      <x:c r="E32" s="75"/>
      <x:c r="F32" s="92"/>
      <x:c r="G32" s="71"/>
      <x:c r="K32" s="72"/>
      <x:c r="L32" s="341"/>
      <x:c r="M32" s="87"/>
    </x:row>
    <x:row r="33" spans="2:11" hidden="1" x14ac:dyDescent="0.3">
      <x:c r="C33" s="100" t="s">
        <x:v>106</x:v>
      </x:c>
      <x:c r="D33" s="100" t="s">
        <x:v>381</x:v>
      </x:c>
      <x:c r="E33" s="101"/>
      <x:c r="F33" s="100" t="s">
        <x:v>135</x:v>
      </x:c>
      <x:c r="G33" s="102"/>
      <x:c r="K33" s="64"/>
    </x:row>
    <x:row r="34" spans="2:11" hidden="1" x14ac:dyDescent="0.3">
      <x:c r="D34" s="492"/>
      <x:c r="G34" s="71"/>
      <x:c r="K34" s="64"/>
    </x:row>
    <x:row r="35" spans="2:11" ht="15" customHeight="1" x14ac:dyDescent="0.3">
      <x:c r="B35" s="64"/>
      <x:c r="C35" s="71"/>
      <x:c r="D35" s="71"/>
      <x:c r="E35" s="71"/>
      <x:c r="F35" s="71"/>
      <x:c r="G35" s="71"/>
      <x:c r="H35" s="64"/>
      <x:c r="K35" s="64"/>
    </x:row>
    <x:row r="36" spans="2:11" x14ac:dyDescent="0.3">
      <x:c r="B36" s="64"/>
      <x:c r="C36" s="71"/>
      <x:c r="D36" s="71"/>
      <x:c r="E36" s="71"/>
      <x:c r="F36" s="71"/>
      <x:c r="G36" s="71"/>
      <x:c r="H36" s="64"/>
      <x:c r="K36" s="64"/>
    </x:row>
    <x:row r="37" spans="2:11" x14ac:dyDescent="0.3">
      <x:c r="K37" s="64"/>
    </x:row>
    <x:row r="38" spans="2:11" x14ac:dyDescent="0.3">
      <x:c r="K38" s="64"/>
    </x:row>
    <x:row r="39" spans="2:11" x14ac:dyDescent="0.3">
      <x:c r="K39" s="64"/>
    </x:row>
  </x:sheetData>
  <x:mergeCells count="1">
    <x:mergeCell ref="A1:C1"/>
  </x:mergeCells>
  <x:conditionalFormatting sqref="C7 F19:F22 F7:F8 F12:F14 C8:D17 F24 C19:D24">
    <x:cfRule type="cellIs" dxfId="29" priority="6" operator="equal">
      <x:formula>0</x:formula>
    </x:cfRule>
  </x:conditionalFormatting>
  <x:conditionalFormatting sqref="D7">
    <x:cfRule type="cellIs" dxfId="28" priority="4" operator="equal">
      <x:formula>0</x:formula>
    </x:cfRule>
  </x:conditionalFormatting>
  <x:conditionalFormatting sqref="C28:C32">
    <x:cfRule type="cellIs" dxfId="27" priority="3" operator="equal">
      <x:formula>"Not applicable"</x:formula>
    </x:cfRule>
  </x:conditionalFormatting>
  <x:conditionalFormatting sqref="D32">
    <x:cfRule type="cellIs" dxfId="26" priority="2" operator="equal">
      <x:formula>"Not applicable"</x:formula>
    </x:cfRule>
  </x:conditionalFormatting>
  <x:conditionalFormatting sqref="D28:D31">
    <x:cfRule type="cellIs" dxfId="25" priority="1" operator="equal">
      <x:formula>"Not applicable"</x:formula>
    </x:cfRule>
  </x:conditionalFormatting>
  <x:hyperlinks>
    <x:hyperlink ref="B19" location="SP_FT" display="Premium to support successful student outcomes: full-time" xr:uid="{00000000-0004-0000-0100-000000000000}"/>
    <x:hyperlink ref="B20" location="SP_PT" display="Premium to support successful student outcomes: part-time" xr:uid="{00000000-0004-0000-0100-000001000000}"/>
    <x:hyperlink ref="B21" location="DISABLED" display="Disabled students' premium" xr:uid="{00000000-0004-0000-0100-000002000000}"/>
    <x:hyperlink ref="B10" location="ERAS_TA" display="Erasmus+ and overseas study programmes" xr:uid="{00000000-0004-0000-0100-000003000000}"/>
    <x:hyperlink ref="B8" location="HEALTH_TA" display="Nursing and allied health supplement" xr:uid="{00000000-0004-0000-0100-000004000000}"/>
    <x:hyperlink ref="B11" location="PGTS_TA" display="Postgraduate taught supplement" xr:uid="{00000000-0004-0000-0100-000005000000}"/>
    <x:hyperlink ref="B12" location="INT_TA" display="Intensive postgraduate provision" xr:uid="{00000000-0004-0000-0100-000006000000}"/>
    <x:hyperlink ref="B13" location="ACCL_TA" display="Accelerated full-time undergraduate provision" xr:uid="{00000000-0004-0000-0100-000007000000}"/>
    <x:hyperlink ref="B14" location="LOND_TA" display="Students attending courses in London" xr:uid="{00000000-0004-0000-0100-000008000000}"/>
    <x:hyperlink ref="B7" location="HIGHCOST" display="High-cost subject funding" xr:uid="{00000000-0004-0000-0100-000009000000}"/>
  </x:hyperlinks>
  <x:pageMargins left="0.70866141732283472" right="0.70866141732283472" top="0.74803149606299213" bottom="0.74803149606299213" header="0.31496062992125984" footer="0.31496062992125984"/>
  <x:pageSetup paperSize="9" scale="67" orientation="landscape" r:id="rId1"/>
  <x:headerFooter>
    <x:oddHeader>&amp;CPage &amp;P&amp;R&amp;F</x:oddHeader>
  </x:headerFooter>
  <x:ignoredErrors>
    <x:ignoredError sqref="A1 A3"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V64"/>
  <x:sheetViews>
    <x:sheetView showGridLines="0" zoomScaleNormal="100" workbookViewId="0">
      <x:pane xSplit="3" ySplit="4" topLeftCell="D5" activePane="bottomRight" state="frozen"/>
      <x:selection sqref="A1:E1"/>
      <x:selection pane="topRight" sqref="A1:E1"/>
      <x:selection pane="bottomLeft" sqref="A1:E1"/>
      <x:selection pane="bottomRight" sqref="A1:J1"/>
    </x:sheetView>
  </x:sheetViews>
  <x:sheetFormatPr defaultColWidth="9.1796875" defaultRowHeight="13.5" x14ac:dyDescent="0.3"/>
  <x:cols>
    <x:col min="1" max="1" width="11.36328125" style="56" customWidth="1"/>
    <x:col min="2" max="2" width="16.26953125" style="56" customWidth="1"/>
    <x:col min="3" max="3" width="17.90625" style="56" customWidth="1"/>
    <x:col min="4" max="4" width="13.453125" style="56" customWidth="1"/>
    <x:col min="5" max="5" width="15.26953125" style="56" customWidth="1"/>
    <x:col min="6" max="6" width="15.1796875" style="56" customWidth="1"/>
    <x:col min="7" max="7" width="14.453125" style="56" customWidth="1"/>
    <x:col min="8" max="8" width="15.81640625" style="56" customWidth="1"/>
    <x:col min="9" max="9" width="13.1796875" style="56" customWidth="1"/>
    <x:col min="10" max="10" width="11.453125" style="56" customWidth="1"/>
    <x:col min="11" max="11" width="14.90625" style="56" customWidth="1"/>
    <x:col min="12" max="12" width="9.26953125" style="56" customWidth="1"/>
    <x:col min="13" max="13" width="17.26953125" style="56" customWidth="1"/>
    <x:col min="14" max="14" width="19.54296875" style="56" customWidth="1"/>
    <x:col min="15" max="15" width="16" style="56" customWidth="1"/>
    <x:col min="16" max="16" width="9.1796875" style="56"/>
    <x:col min="17" max="17" width="11.1796875" style="56" hidden="1" customWidth="1"/>
    <x:col min="18" max="18" width="8.26953125" style="56" hidden="1" customWidth="1"/>
    <x:col min="19" max="19" width="10.453125" style="56" hidden="1" customWidth="1"/>
    <x:col min="20" max="21" width="9.1796875" style="56" customWidth="1"/>
    <x:col min="22" max="22" width="9.1796875" style="56" hidden="1" customWidth="1"/>
    <x:col min="23" max="23" width="0" style="56" hidden="1" customWidth="1"/>
    <x:col min="24" max="16384" width="9.1796875" style="56"/>
  </x:cols>
  <x:sheetData>
    <x:row r="1" spans="1:22" ht="15.75" customHeight="1" x14ac:dyDescent="0.3">
      <x:c r="A1" s="554" t="str">
        <x:f>'A Summary'!K20</x:f>
        <x:v xml:space="preserve">Provider </x:v>
      </x:c>
      <x:c r="B1" s="554"/>
      <x:c r="C1" s="554"/>
      <x:c r="D1" s="554"/>
      <x:c r="E1" s="554"/>
      <x:c r="F1" s="554"/>
      <x:c r="G1" s="554"/>
      <x:c r="H1" s="554"/>
      <x:c r="I1" s="554"/>
      <x:c r="J1" s="554"/>
      <x:c r="K1" s="103"/>
      <x:c r="M1" s="64"/>
      <x:c r="N1" s="64"/>
      <x:c r="O1" s="103"/>
    </x:row>
    <x:row r="2" spans="1:22" ht="15" customHeight="1" x14ac:dyDescent="0.3">
      <x:c r="B2" s="57"/>
      <x:c r="C2" s="57"/>
      <x:c r="E2" s="64"/>
      <x:c r="F2" s="64"/>
      <x:c r="G2" s="64"/>
      <x:c r="H2" s="64"/>
      <x:c r="K2" s="103"/>
    </x:row>
    <x:row r="3" spans="1:22" ht="22.75" customHeight="1" thickBot="1" x14ac:dyDescent="0.35">
      <x:c r="A3" s="104" t="s">
        <x:v>319</x:v>
      </x:c>
      <x:c r="E3" s="64"/>
      <x:c r="F3" s="64"/>
      <x:c r="G3" s="64"/>
      <x:c r="H3" s="64"/>
      <x:c r="M3" s="555" t="s">
        <x:v>307</x:v>
      </x:c>
      <x:c r="N3" s="555"/>
      <x:c r="O3" s="555"/>
    </x:row>
    <x:row r="4" spans="1:22" s="106" customFormat="1" ht="93.75" customHeight="1" x14ac:dyDescent="0.3">
      <x:c r="A4" s="398" t="s">
        <x:v>13</x:v>
      </x:c>
      <x:c r="B4" s="398" t="s">
        <x:v>0</x:v>
      </x:c>
      <x:c r="C4" s="170" t="s">
        <x:v>5</x:v>
      </x:c>
      <x:c r="D4" s="399" t="s">
        <x:v>300</x:v>
      </x:c>
      <x:c r="E4" s="396" t="s">
        <x:v>311</x:v>
      </x:c>
      <x:c r="F4" s="396" t="s">
        <x:v>301</x:v>
      </x:c>
      <x:c r="G4" s="396" t="s">
        <x:v>302</x:v>
      </x:c>
      <x:c r="H4" s="396" t="s">
        <x:v>294</x:v>
      </x:c>
      <x:c r="I4" s="396" t="s">
        <x:v>92</x:v>
      </x:c>
      <x:c r="J4" s="396" t="s">
        <x:v>320</x:v>
      </x:c>
      <x:c r="K4" s="396" t="s">
        <x:v>280</x:v>
      </x:c>
      <x:c r="M4" s="396" t="s">
        <x:v>359</x:v>
      </x:c>
      <x:c r="N4" s="396" t="s">
        <x:v>321</x:v>
      </x:c>
      <x:c r="O4" s="396" t="s">
        <x:v>280</x:v>
      </x:c>
      <x:c r="Q4" s="69" t="s">
        <x:v>30</x:v>
      </x:c>
      <x:c r="R4" s="69" t="s">
        <x:v>31</x:v>
      </x:c>
      <x:c r="S4" s="69" t="s">
        <x:v>32</x:v>
      </x:c>
    </x:row>
    <x:row r="5" spans="1:22" x14ac:dyDescent="0.3">
      <x:c r="A5" s="107" t="s">
        <x:v>7</x:v>
      </x:c>
      <x:c r="B5" s="107" t="s">
        <x:v>281</x:v>
      </x:c>
      <x:c r="C5" s="88" t="s">
        <x:v>6</x:v>
      </x:c>
      <x:c r="D5" s="108">
        <x:v>24059.580</x:v>
      </x:c>
      <x:c r="E5" s="413">
        <x:v>0</x:v>
      </x:c>
      <x:c r="F5" s="413">
        <x:v>0</x:v>
      </x:c>
      <x:c r="G5" s="109">
        <x:v>105</x:v>
      </x:c>
      <x:c r="H5" s="110">
        <x:v>-32.983602036431</x:v>
      </x:c>
      <x:c r="I5" s="110">
        <x:v>743</x:v>
      </x:c>
      <x:c r="J5" s="110">
        <x:v>24874.5963979636</x:v>
      </x:c>
      <x:c r="K5" s="111">
        <x:v>241781077</x:v>
      </x:c>
      <x:c r="M5" s="110">
        <x:v>553</x:v>
      </x:c>
      <x:c r="N5" s="110">
        <x:v>658</x:v>
      </x:c>
      <x:c r="O5" s="111">
        <x:v>6395760</x:v>
      </x:c>
      <x:c r="Q5" s="112" t="s">
        <x:v>7</x:v>
      </x:c>
      <x:c r="R5" s="112" t="s">
        <x:v>2</x:v>
      </x:c>
      <x:c r="S5" s="112" t="s">
        <x:v>6</x:v>
      </x:c>
      <x:c r="T5" s="113"/>
      <x:c r="V5" s="57"/>
    </x:row>
    <x:row r="6" spans="1:22" x14ac:dyDescent="0.3">
      <x:c r="A6" s="90"/>
      <x:c r="B6" s="90"/>
      <x:c r="C6" s="88" t="str">
        <x:f>$V$18</x:f>
        <x:v>PGT (Masters' loan)</x:v>
      </x:c>
      <x:c r="D6" s="114">
        <x:v>1073.590</x:v>
      </x:c>
      <x:c r="E6" s="414">
        <x:v>0</x:v>
      </x:c>
      <x:c r="F6" s="414">
        <x:v>0</x:v>
      </x:c>
      <x:c r="G6" s="414">
        <x:v>0</x:v>
      </x:c>
      <x:c r="H6" s="414">
        <x:v>0</x:v>
      </x:c>
      <x:c r="I6" s="115">
        <x:v>0</x:v>
      </x:c>
      <x:c r="J6" s="115">
        <x:v>1073.59</x:v>
      </x:c>
      <x:c r="K6" s="116">
        <x:v>10435295</x:v>
      </x:c>
      <x:c r="M6" s="414">
        <x:v>0</x:v>
      </x:c>
      <x:c r="N6" s="414">
        <x:v>0</x:v>
      </x:c>
      <x:c r="O6" s="427">
        <x:v>0</x:v>
      </x:c>
      <x:c r="Q6" s="112" t="s">
        <x:v>7</x:v>
      </x:c>
      <x:c r="R6" s="112" t="s">
        <x:v>2</x:v>
      </x:c>
      <x:c r="S6" s="112" t="s">
        <x:v>97</x:v>
      </x:c>
      <x:c r="T6" s="113"/>
    </x:row>
    <x:row r="7" spans="1:22" x14ac:dyDescent="0.3">
      <x:c r="A7" s="90"/>
      <x:c r="B7" s="117"/>
      <x:c r="C7" s="118" t="str">
        <x:f>$V$19</x:f>
        <x:v>PGT (Other)</x:v>
      </x:c>
      <x:c r="D7" s="119">
        <x:v>235.280</x:v>
      </x:c>
      <x:c r="E7" s="415">
        <x:v>0</x:v>
      </x:c>
      <x:c r="F7" s="415">
        <x:v>0</x:v>
      </x:c>
      <x:c r="G7" s="415">
        <x:v>0</x:v>
      </x:c>
      <x:c r="H7" s="418">
        <x:v>0</x:v>
      </x:c>
      <x:c r="I7" s="120">
        <x:v>0</x:v>
      </x:c>
      <x:c r="J7" s="120">
        <x:v>235.28</x:v>
      </x:c>
      <x:c r="K7" s="121">
        <x:v>2286922</x:v>
      </x:c>
      <x:c r="M7" s="415">
        <x:v>0</x:v>
      </x:c>
      <x:c r="N7" s="415">
        <x:v>0</x:v>
      </x:c>
      <x:c r="O7" s="428">
        <x:v>0</x:v>
      </x:c>
      <x:c r="Q7" s="112" t="s">
        <x:v>7</x:v>
      </x:c>
      <x:c r="R7" s="112" t="s">
        <x:v>2</x:v>
      </x:c>
      <x:c r="S7" s="112" t="s">
        <x:v>98</x:v>
      </x:c>
      <x:c r="T7" s="113"/>
    </x:row>
    <x:row r="8" spans="1:22" x14ac:dyDescent="0.3">
      <x:c r="A8" s="90"/>
      <x:c r="B8" s="122" t="s">
        <x:v>285</x:v>
      </x:c>
      <x:c r="C8" s="123" t="s">
        <x:v>6</x:v>
      </x:c>
      <x:c r="D8" s="124">
        <x:v>18.410</x:v>
      </x:c>
      <x:c r="E8" s="416">
        <x:v>0</x:v>
      </x:c>
      <x:c r="F8" s="416">
        <x:v>0</x:v>
      </x:c>
      <x:c r="G8" s="125">
        <x:v>0.15</x:v>
      </x:c>
      <x:c r="H8" s="419">
        <x:v>0</x:v>
      </x:c>
      <x:c r="I8" s="126">
        <x:v>0</x:v>
      </x:c>
      <x:c r="J8" s="126">
        <x:v>18.56</x:v>
      </x:c>
      <x:c r="K8" s="127">
        <x:v>180404</x:v>
      </x:c>
      <x:c r="M8" s="126">
        <x:v>0.81</x:v>
      </x:c>
      <x:c r="N8" s="126">
        <x:v>0.96</x:v>
      </x:c>
      <x:c r="O8" s="127">
        <x:v>9331</x:v>
      </x:c>
      <x:c r="Q8" s="112" t="s">
        <x:v>7</x:v>
      </x:c>
      <x:c r="R8" s="112" t="s">
        <x:v>1</x:v>
      </x:c>
      <x:c r="S8" s="112" t="s">
        <x:v>6</x:v>
      </x:c>
      <x:c r="T8" s="113"/>
    </x:row>
    <x:row r="9" spans="1:22" x14ac:dyDescent="0.3">
      <x:c r="A9" s="90"/>
      <x:c r="B9" s="90"/>
      <x:c r="C9" s="88" t="str">
        <x:f>$V$18</x:f>
        <x:v>PGT (Masters' loan)</x:v>
      </x:c>
      <x:c r="D9" s="114">
        <x:v>318.350</x:v>
      </x:c>
      <x:c r="E9" s="414">
        <x:v>0</x:v>
      </x:c>
      <x:c r="F9" s="414">
        <x:v>0</x:v>
      </x:c>
      <x:c r="G9" s="414">
        <x:v>0</x:v>
      </x:c>
      <x:c r="H9" s="420">
        <x:v>0</x:v>
      </x:c>
      <x:c r="I9" s="115">
        <x:v>0</x:v>
      </x:c>
      <x:c r="J9" s="115">
        <x:v>318.35</x:v>
      </x:c>
      <x:c r="K9" s="116">
        <x:v>3094362</x:v>
      </x:c>
      <x:c r="M9" s="414">
        <x:v>0</x:v>
      </x:c>
      <x:c r="N9" s="414">
        <x:v>0</x:v>
      </x:c>
      <x:c r="O9" s="427">
        <x:v>0</x:v>
      </x:c>
      <x:c r="Q9" s="112" t="s">
        <x:v>7</x:v>
      </x:c>
      <x:c r="R9" s="112" t="s">
        <x:v>1</x:v>
      </x:c>
      <x:c r="S9" s="112" t="s">
        <x:v>97</x:v>
      </x:c>
      <x:c r="T9" s="113"/>
    </x:row>
    <x:row r="10" spans="1:22" x14ac:dyDescent="0.3">
      <x:c r="A10" s="128"/>
      <x:c r="B10" s="128"/>
      <x:c r="C10" s="129" t="str">
        <x:f>$V$19</x:f>
        <x:v>PGT (Other)</x:v>
      </x:c>
      <x:c r="D10" s="130">
        <x:v>189.420</x:v>
      </x:c>
      <x:c r="E10" s="417">
        <x:v>0</x:v>
      </x:c>
      <x:c r="F10" s="417">
        <x:v>0</x:v>
      </x:c>
      <x:c r="G10" s="417">
        <x:v>0</x:v>
      </x:c>
      <x:c r="H10" s="421">
        <x:v>0</x:v>
      </x:c>
      <x:c r="I10" s="131">
        <x:v>0</x:v>
      </x:c>
      <x:c r="J10" s="131">
        <x:v>189.42</x:v>
      </x:c>
      <x:c r="K10" s="132">
        <x:v>1841164</x:v>
      </x:c>
      <x:c r="M10" s="417">
        <x:v>0</x:v>
      </x:c>
      <x:c r="N10" s="417">
        <x:v>0</x:v>
      </x:c>
      <x:c r="O10" s="429">
        <x:v>0</x:v>
      </x:c>
      <x:c r="Q10" s="112" t="s">
        <x:v>7</x:v>
      </x:c>
      <x:c r="R10" s="112" t="s">
        <x:v>1</x:v>
      </x:c>
      <x:c r="S10" s="112" t="s">
        <x:v>98</x:v>
      </x:c>
      <x:c r="T10" s="113"/>
    </x:row>
    <x:row r="11" spans="1:22" x14ac:dyDescent="0.3">
      <x:c r="A11" s="107" t="s">
        <x:v>8</x:v>
      </x:c>
      <x:c r="B11" s="107" t="s">
        <x:v>281</x:v>
      </x:c>
      <x:c r="C11" s="88" t="s">
        <x:v>6</x:v>
      </x:c>
      <x:c r="D11" s="133">
        <x:v>218121.940</x:v>
      </x:c>
      <x:c r="E11" s="134">
        <x:v>745</x:v>
      </x:c>
      <x:c r="F11" s="422">
        <x:v>0</x:v>
      </x:c>
      <x:c r="G11" s="422">
        <x:v>0</x:v>
      </x:c>
      <x:c r="H11" s="134">
        <x:v>-21.0420816012446</x:v>
      </x:c>
      <x:c r="I11" s="134">
        <x:v>810</x:v>
      </x:c>
      <x:c r="J11" s="134">
        <x:v>219655.897918399</x:v>
      </x:c>
      <x:c r="K11" s="135">
        <x:v>320258302</x:v>
      </x:c>
      <x:c r="M11" s="134">
        <x:v>21145</x:v>
      </x:c>
      <x:c r="N11" s="134">
        <x:v>21890</x:v>
      </x:c>
      <x:c r="O11" s="135">
        <x:v>31915620</x:v>
      </x:c>
      <x:c r="Q11" s="112" t="s">
        <x:v>8</x:v>
      </x:c>
      <x:c r="R11" s="112" t="s">
        <x:v>2</x:v>
      </x:c>
      <x:c r="S11" s="112" t="s">
        <x:v>6</x:v>
      </x:c>
      <x:c r="T11" s="113"/>
    </x:row>
    <x:row r="12" spans="1:22" x14ac:dyDescent="0.3">
      <x:c r="A12" s="90"/>
      <x:c r="B12" s="90"/>
      <x:c r="C12" s="88" t="str">
        <x:f>$V$17</x:f>
        <x:v>PGT (UG fee)</x:v>
      </x:c>
      <x:c r="D12" s="114">
        <x:v>2478.000</x:v>
      </x:c>
      <x:c r="E12" s="414">
        <x:v>0</x:v>
      </x:c>
      <x:c r="F12" s="115">
        <x:v>55</x:v>
      </x:c>
      <x:c r="G12" s="414">
        <x:v>0</x:v>
      </x:c>
      <x:c r="H12" s="420">
        <x:v>0</x:v>
      </x:c>
      <x:c r="I12" s="115">
        <x:v>0</x:v>
      </x:c>
      <x:c r="J12" s="115">
        <x:v>2533</x:v>
      </x:c>
      <x:c r="K12" s="116">
        <x:v>3693114</x:v>
      </x:c>
      <x:c r="M12" s="115">
        <x:v>2419</x:v>
      </x:c>
      <x:c r="N12" s="115">
        <x:v>2474</x:v>
      </x:c>
      <x:c r="O12" s="116">
        <x:v>3607092</x:v>
      </x:c>
      <x:c r="Q12" s="112" t="s">
        <x:v>8</x:v>
      </x:c>
      <x:c r="R12" s="112" t="s">
        <x:v>2</x:v>
      </x:c>
      <x:c r="S12" s="112" t="s">
        <x:v>34</x:v>
      </x:c>
    </x:row>
    <x:row r="13" spans="1:22" x14ac:dyDescent="0.3">
      <x:c r="A13" s="90"/>
      <x:c r="B13" s="90"/>
      <x:c r="C13" s="88" t="str">
        <x:f>$V$18</x:f>
        <x:v>PGT (Masters' loan)</x:v>
      </x:c>
      <x:c r="D13" s="114">
        <x:v>9601.520</x:v>
      </x:c>
      <x:c r="E13" s="414">
        <x:v>0</x:v>
      </x:c>
      <x:c r="F13" s="414">
        <x:v>0</x:v>
      </x:c>
      <x:c r="G13" s="414">
        <x:v>0</x:v>
      </x:c>
      <x:c r="H13" s="420">
        <x:v>0</x:v>
      </x:c>
      <x:c r="I13" s="115">
        <x:v>0</x:v>
      </x:c>
      <x:c r="J13" s="115">
        <x:v>9601.52</x:v>
      </x:c>
      <x:c r="K13" s="116">
        <x:v>13999015</x:v>
      </x:c>
      <x:c r="M13" s="414">
        <x:v>0</x:v>
      </x:c>
      <x:c r="N13" s="414">
        <x:v>0</x:v>
      </x:c>
      <x:c r="O13" s="427">
        <x:v>0</x:v>
      </x:c>
      <x:c r="Q13" s="112" t="s">
        <x:v>8</x:v>
      </x:c>
      <x:c r="R13" s="112" t="s">
        <x:v>2</x:v>
      </x:c>
      <x:c r="S13" s="112" t="s">
        <x:v>97</x:v>
      </x:c>
    </x:row>
    <x:row r="14" spans="1:22" x14ac:dyDescent="0.3">
      <x:c r="A14" s="90"/>
      <x:c r="B14" s="117"/>
      <x:c r="C14" s="118" t="str">
        <x:f>$V$19</x:f>
        <x:v>PGT (Other)</x:v>
      </x:c>
      <x:c r="D14" s="119">
        <x:v>554.370</x:v>
      </x:c>
      <x:c r="E14" s="415">
        <x:v>0</x:v>
      </x:c>
      <x:c r="F14" s="415">
        <x:v>0</x:v>
      </x:c>
      <x:c r="G14" s="415">
        <x:v>0</x:v>
      </x:c>
      <x:c r="H14" s="418">
        <x:v>0</x:v>
      </x:c>
      <x:c r="I14" s="120">
        <x:v>0</x:v>
      </x:c>
      <x:c r="J14" s="120">
        <x:v>554.37</x:v>
      </x:c>
      <x:c r="K14" s="121">
        <x:v>808272</x:v>
      </x:c>
      <x:c r="M14" s="415">
        <x:v>0</x:v>
      </x:c>
      <x:c r="N14" s="415">
        <x:v>0</x:v>
      </x:c>
      <x:c r="O14" s="428">
        <x:v>0</x:v>
      </x:c>
      <x:c r="Q14" s="112" t="s">
        <x:v>8</x:v>
      </x:c>
      <x:c r="R14" s="112" t="s">
        <x:v>2</x:v>
      </x:c>
      <x:c r="S14" s="112" t="s">
        <x:v>98</x:v>
      </x:c>
    </x:row>
    <x:row r="15" spans="1:22" x14ac:dyDescent="0.3">
      <x:c r="A15" s="90"/>
      <x:c r="B15" s="122" t="s">
        <x:v>285</x:v>
      </x:c>
      <x:c r="C15" s="123" t="s">
        <x:v>6</x:v>
      </x:c>
      <x:c r="D15" s="124">
        <x:v>15890.680</x:v>
      </x:c>
      <x:c r="E15" s="126">
        <x:v>155.41</x:v>
      </x:c>
      <x:c r="F15" s="416">
        <x:v>0</x:v>
      </x:c>
      <x:c r="G15" s="416">
        <x:v>0</x:v>
      </x:c>
      <x:c r="H15" s="419">
        <x:v>0</x:v>
      </x:c>
      <x:c r="I15" s="126">
        <x:v>-8</x:v>
      </x:c>
      <x:c r="J15" s="126">
        <x:v>16038.09</x:v>
      </x:c>
      <x:c r="K15" s="127">
        <x:v>23383542</x:v>
      </x:c>
      <x:c r="M15" s="126">
        <x:v>291.71</x:v>
      </x:c>
      <x:c r="N15" s="126">
        <x:v>447.12</x:v>
      </x:c>
      <x:c r="O15" s="127">
        <x:v>651902</x:v>
      </x:c>
      <x:c r="Q15" s="112" t="s">
        <x:v>8</x:v>
      </x:c>
      <x:c r="R15" s="112" t="s">
        <x:v>1</x:v>
      </x:c>
      <x:c r="S15" s="112" t="s">
        <x:v>6</x:v>
      </x:c>
    </x:row>
    <x:row r="16" spans="1:22" x14ac:dyDescent="0.3">
      <x:c r="A16" s="90"/>
      <x:c r="B16" s="90"/>
      <x:c r="C16" s="88" t="str">
        <x:f>$V$17</x:f>
        <x:v>PGT (UG fee)</x:v>
      </x:c>
      <x:c r="D16" s="114">
        <x:v>25.350</x:v>
      </x:c>
      <x:c r="E16" s="414">
        <x:v>0</x:v>
      </x:c>
      <x:c r="F16" s="115">
        <x:v>16.34</x:v>
      </x:c>
      <x:c r="G16" s="414">
        <x:v>0</x:v>
      </x:c>
      <x:c r="H16" s="420">
        <x:v>0</x:v>
      </x:c>
      <x:c r="I16" s="115">
        <x:v>0</x:v>
      </x:c>
      <x:c r="J16" s="115">
        <x:v>41.69</x:v>
      </x:c>
      <x:c r="K16" s="116">
        <x:v>60786</x:v>
      </x:c>
      <x:c r="M16" s="115">
        <x:v>3.81</x:v>
      </x:c>
      <x:c r="N16" s="115">
        <x:v>20.15</x:v>
      </x:c>
      <x:c r="O16" s="116">
        <x:v>29381</x:v>
      </x:c>
      <x:c r="Q16" s="112" t="s">
        <x:v>8</x:v>
      </x:c>
      <x:c r="R16" s="112" t="s">
        <x:v>1</x:v>
      </x:c>
      <x:c r="S16" s="112" t="s">
        <x:v>34</x:v>
      </x:c>
      <x:c r="V16" s="57" t="s">
        <x:v>121</x:v>
      </x:c>
    </x:row>
    <x:row r="17" spans="1:22" x14ac:dyDescent="0.3">
      <x:c r="A17" s="90"/>
      <x:c r="B17" s="90"/>
      <x:c r="C17" s="88" t="str">
        <x:f>$V$18</x:f>
        <x:v>PGT (Masters' loan)</x:v>
      </x:c>
      <x:c r="D17" s="114">
        <x:v>2415.600</x:v>
      </x:c>
      <x:c r="E17" s="414">
        <x:v>0</x:v>
      </x:c>
      <x:c r="F17" s="414">
        <x:v>0</x:v>
      </x:c>
      <x:c r="G17" s="414">
        <x:v>0</x:v>
      </x:c>
      <x:c r="H17" s="420">
        <x:v>0</x:v>
      </x:c>
      <x:c r="I17" s="115">
        <x:v>0</x:v>
      </x:c>
      <x:c r="J17" s="115">
        <x:v>2415.6</x:v>
      </x:c>
      <x:c r="K17" s="116">
        <x:v>3521945</x:v>
      </x:c>
      <x:c r="M17" s="414">
        <x:v>0</x:v>
      </x:c>
      <x:c r="N17" s="414">
        <x:v>0</x:v>
      </x:c>
      <x:c r="O17" s="427">
        <x:v>0</x:v>
      </x:c>
      <x:c r="Q17" s="112" t="s">
        <x:v>8</x:v>
      </x:c>
      <x:c r="R17" s="112" t="s">
        <x:v>1</x:v>
      </x:c>
      <x:c r="S17" s="112" t="s">
        <x:v>97</x:v>
      </x:c>
      <x:c r="V17" s="56" t="s">
        <x:v>297</x:v>
      </x:c>
    </x:row>
    <x:row r="18" spans="1:22" x14ac:dyDescent="0.3">
      <x:c r="A18" s="128"/>
      <x:c r="B18" s="128"/>
      <x:c r="C18" s="129" t="str">
        <x:f>$V$19</x:f>
        <x:v>PGT (Other)</x:v>
      </x:c>
      <x:c r="D18" s="130">
        <x:v>2241.380</x:v>
      </x:c>
      <x:c r="E18" s="417">
        <x:v>0</x:v>
      </x:c>
      <x:c r="F18" s="417">
        <x:v>0</x:v>
      </x:c>
      <x:c r="G18" s="417">
        <x:v>0</x:v>
      </x:c>
      <x:c r="H18" s="421">
        <x:v>0</x:v>
      </x:c>
      <x:c r="I18" s="131">
        <x:v>0</x:v>
      </x:c>
      <x:c r="J18" s="131">
        <x:v>2241.38</x:v>
      </x:c>
      <x:c r="K18" s="132">
        <x:v>3267932</x:v>
      </x:c>
      <x:c r="M18" s="417">
        <x:v>0</x:v>
      </x:c>
      <x:c r="N18" s="417">
        <x:v>0</x:v>
      </x:c>
      <x:c r="O18" s="429">
        <x:v>0</x:v>
      </x:c>
      <x:c r="Q18" s="112" t="s">
        <x:v>8</x:v>
      </x:c>
      <x:c r="R18" s="112" t="s">
        <x:v>1</x:v>
      </x:c>
      <x:c r="S18" s="112" t="s">
        <x:v>98</x:v>
      </x:c>
      <x:c r="V18" s="56" t="s">
        <x:v>304</x:v>
      </x:c>
    </x:row>
    <x:row r="19" spans="1:22" x14ac:dyDescent="0.3">
      <x:c r="A19" s="107" t="s">
        <x:v>27</x:v>
      </x:c>
      <x:c r="B19" s="107" t="s">
        <x:v>281</x:v>
      </x:c>
      <x:c r="C19" s="88" t="s">
        <x:v>6</x:v>
      </x:c>
      <x:c r="D19" s="133">
        <x:v>228738.610</x:v>
      </x:c>
      <x:c r="E19" s="134">
        <x:v>1822</x:v>
      </x:c>
      <x:c r="F19" s="422">
        <x:v>0</x:v>
      </x:c>
      <x:c r="G19" s="422">
        <x:v>0</x:v>
      </x:c>
      <x:c r="H19" s="425">
        <x:v>0</x:v>
      </x:c>
      <x:c r="I19" s="134">
        <x:v>-28</x:v>
      </x:c>
      <x:c r="J19" s="134">
        <x:v>230532.61</x:v>
      </x:c>
      <x:c r="K19" s="135">
        <x:v>56019436</x:v>
      </x:c>
      <x:c r="L19" s="64"/>
      <x:c r="M19" s="134">
        <x:v>42103</x:v>
      </x:c>
      <x:c r="N19" s="134">
        <x:v>43925</x:v>
      </x:c>
      <x:c r="O19" s="135">
        <x:v>10673775</x:v>
      </x:c>
      <x:c r="P19" s="64"/>
      <x:c r="Q19" s="112" t="s">
        <x:v>27</x:v>
      </x:c>
      <x:c r="R19" s="112" t="s">
        <x:v>2</x:v>
      </x:c>
      <x:c r="S19" s="112" t="s">
        <x:v>6</x:v>
      </x:c>
      <x:c r="V19" s="56" t="s">
        <x:v>305</x:v>
      </x:c>
    </x:row>
    <x:row r="20" spans="1:22" x14ac:dyDescent="0.3">
      <x:c r="A20" s="90"/>
      <x:c r="B20" s="90"/>
      <x:c r="C20" s="88" t="str">
        <x:f>$V$17</x:f>
        <x:v>PGT (UG fee)</x:v>
      </x:c>
      <x:c r="D20" s="114">
        <x:v>2215.000</x:v>
      </x:c>
      <x:c r="E20" s="414">
        <x:v>0</x:v>
      </x:c>
      <x:c r="F20" s="115">
        <x:v>129</x:v>
      </x:c>
      <x:c r="G20" s="414">
        <x:v>0</x:v>
      </x:c>
      <x:c r="H20" s="420">
        <x:v>0</x:v>
      </x:c>
      <x:c r="I20" s="115">
        <x:v>0</x:v>
      </x:c>
      <x:c r="J20" s="115">
        <x:v>2344</x:v>
      </x:c>
      <x:c r="K20" s="116">
        <x:v>569592</x:v>
      </x:c>
      <x:c r="L20" s="64"/>
      <x:c r="M20" s="115">
        <x:v>2154</x:v>
      </x:c>
      <x:c r="N20" s="115">
        <x:v>2283</x:v>
      </x:c>
      <x:c r="O20" s="116">
        <x:v>554769</x:v>
      </x:c>
      <x:c r="P20" s="64"/>
      <x:c r="Q20" s="112" t="s">
        <x:v>27</x:v>
      </x:c>
      <x:c r="R20" s="112" t="s">
        <x:v>2</x:v>
      </x:c>
      <x:c r="S20" s="112" t="s">
        <x:v>34</x:v>
      </x:c>
    </x:row>
    <x:row r="21" spans="1:22" x14ac:dyDescent="0.3">
      <x:c r="A21" s="90"/>
      <x:c r="B21" s="90"/>
      <x:c r="C21" s="88" t="str">
        <x:f>$V$18</x:f>
        <x:v>PGT (Masters' loan)</x:v>
      </x:c>
      <x:c r="D21" s="114">
        <x:v>10855.350</x:v>
      </x:c>
      <x:c r="E21" s="414">
        <x:v>0</x:v>
      </x:c>
      <x:c r="F21" s="414">
        <x:v>0</x:v>
      </x:c>
      <x:c r="G21" s="414">
        <x:v>0</x:v>
      </x:c>
      <x:c r="H21" s="420">
        <x:v>0</x:v>
      </x:c>
      <x:c r="I21" s="115">
        <x:v>0</x:v>
      </x:c>
      <x:c r="J21" s="115">
        <x:v>10855.35</x:v>
      </x:c>
      <x:c r="K21" s="116">
        <x:v>2637857</x:v>
      </x:c>
      <x:c r="L21" s="64"/>
      <x:c r="M21" s="414">
        <x:v>0</x:v>
      </x:c>
      <x:c r="N21" s="414">
        <x:v>0</x:v>
      </x:c>
      <x:c r="O21" s="427">
        <x:v>0</x:v>
      </x:c>
      <x:c r="P21" s="64"/>
      <x:c r="Q21" s="112" t="s">
        <x:v>27</x:v>
      </x:c>
      <x:c r="R21" s="112" t="s">
        <x:v>2</x:v>
      </x:c>
      <x:c r="S21" s="112" t="s">
        <x:v>97</x:v>
      </x:c>
    </x:row>
    <x:row r="22" spans="1:22" x14ac:dyDescent="0.3">
      <x:c r="A22" s="90"/>
      <x:c r="B22" s="117"/>
      <x:c r="C22" s="118" t="str">
        <x:f>$V$19</x:f>
        <x:v>PGT (Other)</x:v>
      </x:c>
      <x:c r="D22" s="119">
        <x:v>313.000</x:v>
      </x:c>
      <x:c r="E22" s="415">
        <x:v>0</x:v>
      </x:c>
      <x:c r="F22" s="415">
        <x:v>0</x:v>
      </x:c>
      <x:c r="G22" s="415">
        <x:v>0</x:v>
      </x:c>
      <x:c r="H22" s="418">
        <x:v>0</x:v>
      </x:c>
      <x:c r="I22" s="120">
        <x:v>0</x:v>
      </x:c>
      <x:c r="J22" s="120">
        <x:v>313</x:v>
      </x:c>
      <x:c r="K22" s="121">
        <x:v>76059</x:v>
      </x:c>
      <x:c r="L22" s="64"/>
      <x:c r="M22" s="415">
        <x:v>0</x:v>
      </x:c>
      <x:c r="N22" s="415">
        <x:v>0</x:v>
      </x:c>
      <x:c r="O22" s="428">
        <x:v>0</x:v>
      </x:c>
      <x:c r="P22" s="64"/>
      <x:c r="Q22" s="112" t="s">
        <x:v>27</x:v>
      </x:c>
      <x:c r="R22" s="112" t="s">
        <x:v>2</x:v>
      </x:c>
      <x:c r="S22" s="112" t="s">
        <x:v>98</x:v>
      </x:c>
    </x:row>
    <x:row r="23" spans="1:22" x14ac:dyDescent="0.3">
      <x:c r="A23" s="90"/>
      <x:c r="B23" s="122" t="s">
        <x:v>285</x:v>
      </x:c>
      <x:c r="C23" s="123" t="s">
        <x:v>6</x:v>
      </x:c>
      <x:c r="D23" s="124">
        <x:v>6849.310</x:v>
      </x:c>
      <x:c r="E23" s="126">
        <x:v>274.38</x:v>
      </x:c>
      <x:c r="F23" s="416">
        <x:v>0</x:v>
      </x:c>
      <x:c r="G23" s="416">
        <x:v>0</x:v>
      </x:c>
      <x:c r="H23" s="419">
        <x:v>0</x:v>
      </x:c>
      <x:c r="I23" s="126">
        <x:v>0</x:v>
      </x:c>
      <x:c r="J23" s="126">
        <x:v>7123.69</x:v>
      </x:c>
      <x:c r="K23" s="127">
        <x:v>1731074</x:v>
      </x:c>
      <x:c r="L23" s="64"/>
      <x:c r="M23" s="126">
        <x:v>764.89</x:v>
      </x:c>
      <x:c r="N23" s="126">
        <x:v>1039.27</x:v>
      </x:c>
      <x:c r="O23" s="127">
        <x:v>252544</x:v>
      </x:c>
      <x:c r="P23" s="64"/>
      <x:c r="Q23" s="112" t="s">
        <x:v>27</x:v>
      </x:c>
      <x:c r="R23" s="112" t="s">
        <x:v>1</x:v>
      </x:c>
      <x:c r="S23" s="112" t="s">
        <x:v>6</x:v>
      </x:c>
    </x:row>
    <x:row r="24" spans="1:22" x14ac:dyDescent="0.3">
      <x:c r="A24" s="90"/>
      <x:c r="B24" s="90"/>
      <x:c r="C24" s="88" t="str">
        <x:f>$V$17</x:f>
        <x:v>PGT (UG fee)</x:v>
      </x:c>
      <x:c r="D24" s="114">
        <x:v>9.400</x:v>
      </x:c>
      <x:c r="E24" s="414">
        <x:v>0</x:v>
      </x:c>
      <x:c r="F24" s="115">
        <x:v>26.55</x:v>
      </x:c>
      <x:c r="G24" s="414">
        <x:v>0</x:v>
      </x:c>
      <x:c r="H24" s="420">
        <x:v>0</x:v>
      </x:c>
      <x:c r="I24" s="115">
        <x:v>0</x:v>
      </x:c>
      <x:c r="J24" s="115">
        <x:v>35.95</x:v>
      </x:c>
      <x:c r="K24" s="116">
        <x:v>8737</x:v>
      </x:c>
      <x:c r="L24" s="64"/>
      <x:c r="M24" s="115">
        <x:v>9.4</x:v>
      </x:c>
      <x:c r="N24" s="115">
        <x:v>35.95</x:v>
      </x:c>
      <x:c r="O24" s="116">
        <x:v>8737</x:v>
      </x:c>
      <x:c r="P24" s="64"/>
      <x:c r="Q24" s="112" t="s">
        <x:v>27</x:v>
      </x:c>
      <x:c r="R24" s="112" t="s">
        <x:v>1</x:v>
      </x:c>
      <x:c r="S24" s="112" t="s">
        <x:v>34</x:v>
      </x:c>
    </x:row>
    <x:row r="25" spans="1:22" x14ac:dyDescent="0.3">
      <x:c r="A25" s="90"/>
      <x:c r="B25" s="90"/>
      <x:c r="C25" s="88" t="str">
        <x:f>$V$18</x:f>
        <x:v>PGT (Masters' loan)</x:v>
      </x:c>
      <x:c r="D25" s="114">
        <x:v>2564.660</x:v>
      </x:c>
      <x:c r="E25" s="414">
        <x:v>0</x:v>
      </x:c>
      <x:c r="F25" s="414">
        <x:v>0</x:v>
      </x:c>
      <x:c r="G25" s="414">
        <x:v>0</x:v>
      </x:c>
      <x:c r="H25" s="420">
        <x:v>0</x:v>
      </x:c>
      <x:c r="I25" s="115">
        <x:v>0</x:v>
      </x:c>
      <x:c r="J25" s="115">
        <x:v>2564.66</x:v>
      </x:c>
      <x:c r="K25" s="116">
        <x:v>623212</x:v>
      </x:c>
      <x:c r="L25" s="64"/>
      <x:c r="M25" s="414">
        <x:v>0</x:v>
      </x:c>
      <x:c r="N25" s="414">
        <x:v>0</x:v>
      </x:c>
      <x:c r="O25" s="427">
        <x:v>0</x:v>
      </x:c>
      <x:c r="P25" s="64"/>
      <x:c r="Q25" s="112" t="s">
        <x:v>27</x:v>
      </x:c>
      <x:c r="R25" s="112" t="s">
        <x:v>1</x:v>
      </x:c>
      <x:c r="S25" s="112" t="s">
        <x:v>97</x:v>
      </x:c>
    </x:row>
    <x:row r="26" spans="1:22" x14ac:dyDescent="0.3">
      <x:c r="A26" s="128"/>
      <x:c r="B26" s="128"/>
      <x:c r="C26" s="129" t="str">
        <x:f>$V$19</x:f>
        <x:v>PGT (Other)</x:v>
      </x:c>
      <x:c r="D26" s="130">
        <x:v>345.040</x:v>
      </x:c>
      <x:c r="E26" s="417">
        <x:v>0</x:v>
      </x:c>
      <x:c r="F26" s="417">
        <x:v>0</x:v>
      </x:c>
      <x:c r="G26" s="417">
        <x:v>0</x:v>
      </x:c>
      <x:c r="H26" s="421">
        <x:v>0</x:v>
      </x:c>
      <x:c r="I26" s="131">
        <x:v>0</x:v>
      </x:c>
      <x:c r="J26" s="131">
        <x:v>345.04</x:v>
      </x:c>
      <x:c r="K26" s="132">
        <x:v>83845</x:v>
      </x:c>
      <x:c r="L26" s="64"/>
      <x:c r="M26" s="417">
        <x:v>0</x:v>
      </x:c>
      <x:c r="N26" s="417">
        <x:v>0</x:v>
      </x:c>
      <x:c r="O26" s="429">
        <x:v>0</x:v>
      </x:c>
      <x:c r="P26" s="64"/>
      <x:c r="Q26" s="112" t="s">
        <x:v>27</x:v>
      </x:c>
      <x:c r="R26" s="112" t="s">
        <x:v>1</x:v>
      </x:c>
      <x:c r="S26" s="112" t="s">
        <x:v>98</x:v>
      </x:c>
    </x:row>
    <x:row r="27" spans="1:22" x14ac:dyDescent="0.3">
      <x:c r="A27" s="107" t="s">
        <x:v>28</x:v>
      </x:c>
      <x:c r="B27" s="107" t="s">
        <x:v>281</x:v>
      </x:c>
      <x:c r="C27" s="88" t="s">
        <x:v>6</x:v>
      </x:c>
      <x:c r="D27" s="133">
        <x:v>185868.870</x:v>
      </x:c>
      <x:c r="E27" s="422">
        <x:v>0</x:v>
      </x:c>
      <x:c r="F27" s="422">
        <x:v>0</x:v>
      </x:c>
      <x:c r="G27" s="422">
        <x:v>0</x:v>
      </x:c>
      <x:c r="H27" s="425">
        <x:v>0</x:v>
      </x:c>
      <x:c r="I27" s="425">
        <x:v>0</x:v>
      </x:c>
      <x:c r="J27" s="425">
        <x:v>0</x:v>
      </x:c>
      <x:c r="K27" s="425">
        <x:v>0</x:v>
      </x:c>
      <x:c r="L27" s="64"/>
      <x:c r="M27" s="422">
        <x:v>0</x:v>
      </x:c>
      <x:c r="N27" s="422">
        <x:v>0</x:v>
      </x:c>
      <x:c r="O27" s="425">
        <x:v>0</x:v>
      </x:c>
      <x:c r="P27" s="64"/>
      <x:c r="Q27" s="112" t="s">
        <x:v>28</x:v>
      </x:c>
      <x:c r="R27" s="112" t="s">
        <x:v>2</x:v>
      </x:c>
      <x:c r="S27" s="112" t="s">
        <x:v>6</x:v>
      </x:c>
    </x:row>
    <x:row r="28" spans="1:22" x14ac:dyDescent="0.3">
      <x:c r="A28" s="90"/>
      <x:c r="B28" s="90"/>
      <x:c r="C28" s="88" t="str">
        <x:f>$V$17</x:f>
        <x:v>PGT (UG fee)</x:v>
      </x:c>
      <x:c r="D28" s="114">
        <x:v>2240.470</x:v>
      </x:c>
      <x:c r="E28" s="414">
        <x:v>0</x:v>
      </x:c>
      <x:c r="F28" s="414">
        <x:v>0</x:v>
      </x:c>
      <x:c r="G28" s="414">
        <x:v>0</x:v>
      </x:c>
      <x:c r="H28" s="420">
        <x:v>0</x:v>
      </x:c>
      <x:c r="I28" s="420">
        <x:v>0</x:v>
      </x:c>
      <x:c r="J28" s="420">
        <x:v>0</x:v>
      </x:c>
      <x:c r="K28" s="420">
        <x:v>0</x:v>
      </x:c>
      <x:c r="L28" s="64"/>
      <x:c r="M28" s="414">
        <x:v>0</x:v>
      </x:c>
      <x:c r="N28" s="414">
        <x:v>0</x:v>
      </x:c>
      <x:c r="O28" s="420">
        <x:v>0</x:v>
      </x:c>
      <x:c r="P28" s="64"/>
      <x:c r="Q28" s="112" t="s">
        <x:v>28</x:v>
      </x:c>
      <x:c r="R28" s="112" t="s">
        <x:v>2</x:v>
      </x:c>
      <x:c r="S28" s="112" t="s">
        <x:v>34</x:v>
      </x:c>
    </x:row>
    <x:row r="29" spans="1:22" x14ac:dyDescent="0.3">
      <x:c r="A29" s="90"/>
      <x:c r="B29" s="90"/>
      <x:c r="C29" s="88" t="str">
        <x:f>$V$18</x:f>
        <x:v>PGT (Masters' loan)</x:v>
      </x:c>
      <x:c r="D29" s="114">
        <x:v>13215.680</x:v>
      </x:c>
      <x:c r="E29" s="414">
        <x:v>0</x:v>
      </x:c>
      <x:c r="F29" s="414">
        <x:v>0</x:v>
      </x:c>
      <x:c r="G29" s="414">
        <x:v>0</x:v>
      </x:c>
      <x:c r="H29" s="420">
        <x:v>0</x:v>
      </x:c>
      <x:c r="I29" s="420">
        <x:v>0</x:v>
      </x:c>
      <x:c r="J29" s="420">
        <x:v>0</x:v>
      </x:c>
      <x:c r="K29" s="420">
        <x:v>0</x:v>
      </x:c>
      <x:c r="L29" s="64"/>
      <x:c r="M29" s="414">
        <x:v>0</x:v>
      </x:c>
      <x:c r="N29" s="414">
        <x:v>0</x:v>
      </x:c>
      <x:c r="O29" s="420">
        <x:v>0</x:v>
      </x:c>
      <x:c r="P29" s="64"/>
      <x:c r="Q29" s="112" t="s">
        <x:v>28</x:v>
      </x:c>
      <x:c r="R29" s="112" t="s">
        <x:v>2</x:v>
      </x:c>
      <x:c r="S29" s="112" t="s">
        <x:v>97</x:v>
      </x:c>
    </x:row>
    <x:row r="30" spans="1:22" x14ac:dyDescent="0.3">
      <x:c r="A30" s="90"/>
      <x:c r="B30" s="117"/>
      <x:c r="C30" s="118" t="str">
        <x:f>$V$19</x:f>
        <x:v>PGT (Other)</x:v>
      </x:c>
      <x:c r="D30" s="119">
        <x:v>1020.970</x:v>
      </x:c>
      <x:c r="E30" s="415">
        <x:v>0</x:v>
      </x:c>
      <x:c r="F30" s="415">
        <x:v>0</x:v>
      </x:c>
      <x:c r="G30" s="415">
        <x:v>0</x:v>
      </x:c>
      <x:c r="H30" s="418">
        <x:v>0</x:v>
      </x:c>
      <x:c r="I30" s="418">
        <x:v>0</x:v>
      </x:c>
      <x:c r="J30" s="418">
        <x:v>0</x:v>
      </x:c>
      <x:c r="K30" s="418">
        <x:v>0</x:v>
      </x:c>
      <x:c r="L30" s="64"/>
      <x:c r="M30" s="415">
        <x:v>0</x:v>
      </x:c>
      <x:c r="N30" s="415">
        <x:v>0</x:v>
      </x:c>
      <x:c r="O30" s="418">
        <x:v>0</x:v>
      </x:c>
      <x:c r="P30" s="64"/>
      <x:c r="Q30" s="112" t="s">
        <x:v>28</x:v>
      </x:c>
      <x:c r="R30" s="112" t="s">
        <x:v>2</x:v>
      </x:c>
      <x:c r="S30" s="112" t="s">
        <x:v>98</x:v>
      </x:c>
    </x:row>
    <x:row r="31" spans="1:22" ht="13.75" customHeight="1" x14ac:dyDescent="0.3">
      <x:c r="A31" s="90"/>
      <x:c r="B31" s="552" t="s">
        <x:v>166</x:v>
      </x:c>
      <x:c r="C31" s="123" t="s">
        <x:v>6</x:v>
      </x:c>
      <x:c r="D31" s="124">
        <x:v>12371.000</x:v>
      </x:c>
      <x:c r="E31" s="416">
        <x:v>0</x:v>
      </x:c>
      <x:c r="F31" s="416">
        <x:v>0</x:v>
      </x:c>
      <x:c r="G31" s="416">
        <x:v>0</x:v>
      </x:c>
      <x:c r="H31" s="419">
        <x:v>0</x:v>
      </x:c>
      <x:c r="I31" s="419">
        <x:v>0</x:v>
      </x:c>
      <x:c r="J31" s="419">
        <x:v>0</x:v>
      </x:c>
      <x:c r="K31" s="419">
        <x:v>0</x:v>
      </x:c>
      <x:c r="L31" s="64"/>
      <x:c r="M31" s="416">
        <x:v>0</x:v>
      </x:c>
      <x:c r="N31" s="416">
        <x:v>0</x:v>
      </x:c>
      <x:c r="O31" s="430">
        <x:v>0</x:v>
      </x:c>
      <x:c r="P31" s="64"/>
      <x:c r="Q31" s="112" t="s">
        <x:v>28</x:v>
      </x:c>
      <x:c r="R31" s="112" t="s">
        <x:v>14</x:v>
      </x:c>
      <x:c r="S31" s="112" t="s">
        <x:v>6</x:v>
      </x:c>
    </x:row>
    <x:row r="32" spans="1:22" x14ac:dyDescent="0.3">
      <x:c r="A32" s="90"/>
      <x:c r="B32" s="553"/>
      <x:c r="C32" s="88" t="str">
        <x:f>$V$17</x:f>
        <x:v>PGT (UG fee)</x:v>
      </x:c>
      <x:c r="D32" s="114">
        <x:v>14.000</x:v>
      </x:c>
      <x:c r="E32" s="414">
        <x:v>0</x:v>
      </x:c>
      <x:c r="F32" s="414">
        <x:v>0</x:v>
      </x:c>
      <x:c r="G32" s="414">
        <x:v>0</x:v>
      </x:c>
      <x:c r="H32" s="420">
        <x:v>0</x:v>
      </x:c>
      <x:c r="I32" s="420">
        <x:v>0</x:v>
      </x:c>
      <x:c r="J32" s="420">
        <x:v>0</x:v>
      </x:c>
      <x:c r="K32" s="420">
        <x:v>0</x:v>
      </x:c>
      <x:c r="L32" s="64"/>
      <x:c r="M32" s="414">
        <x:v>0</x:v>
      </x:c>
      <x:c r="N32" s="414">
        <x:v>0</x:v>
      </x:c>
      <x:c r="O32" s="420">
        <x:v>0</x:v>
      </x:c>
      <x:c r="P32" s="64"/>
      <x:c r="Q32" s="112" t="s">
        <x:v>28</x:v>
      </x:c>
      <x:c r="R32" s="112" t="s">
        <x:v>14</x:v>
      </x:c>
      <x:c r="S32" s="112" t="s">
        <x:v>34</x:v>
      </x:c>
    </x:row>
    <x:row r="33" spans="1:19" x14ac:dyDescent="0.3">
      <x:c r="A33" s="90"/>
      <x:c r="B33" s="136"/>
      <x:c r="C33" s="88" t="str">
        <x:f>$V$18</x:f>
        <x:v>PGT (Masters' loan)</x:v>
      </x:c>
      <x:c r="D33" s="114">
        <x:v>8.500</x:v>
      </x:c>
      <x:c r="E33" s="414">
        <x:v>0</x:v>
      </x:c>
      <x:c r="F33" s="414">
        <x:v>0</x:v>
      </x:c>
      <x:c r="G33" s="414">
        <x:v>0</x:v>
      </x:c>
      <x:c r="H33" s="420">
        <x:v>0</x:v>
      </x:c>
      <x:c r="I33" s="420">
        <x:v>0</x:v>
      </x:c>
      <x:c r="J33" s="420">
        <x:v>0</x:v>
      </x:c>
      <x:c r="K33" s="420">
        <x:v>0</x:v>
      </x:c>
      <x:c r="L33" s="64"/>
      <x:c r="M33" s="414">
        <x:v>0</x:v>
      </x:c>
      <x:c r="N33" s="414">
        <x:v>0</x:v>
      </x:c>
      <x:c r="O33" s="420">
        <x:v>0</x:v>
      </x:c>
      <x:c r="P33" s="64"/>
      <x:c r="Q33" s="112" t="s">
        <x:v>28</x:v>
      </x:c>
      <x:c r="R33" s="112" t="s">
        <x:v>14</x:v>
      </x:c>
      <x:c r="S33" s="112" t="s">
        <x:v>97</x:v>
      </x:c>
    </x:row>
    <x:row r="34" spans="1:19" x14ac:dyDescent="0.3">
      <x:c r="A34" s="90"/>
      <x:c r="B34" s="117"/>
      <x:c r="C34" s="118" t="str">
        <x:f>$V$19</x:f>
        <x:v>PGT (Other)</x:v>
      </x:c>
      <x:c r="D34" s="119">
        <x:v>1.500</x:v>
      </x:c>
      <x:c r="E34" s="415">
        <x:v>0</x:v>
      </x:c>
      <x:c r="F34" s="415">
        <x:v>0</x:v>
      </x:c>
      <x:c r="G34" s="415">
        <x:v>0</x:v>
      </x:c>
      <x:c r="H34" s="418">
        <x:v>0</x:v>
      </x:c>
      <x:c r="I34" s="418">
        <x:v>0</x:v>
      </x:c>
      <x:c r="J34" s="418">
        <x:v>0</x:v>
      </x:c>
      <x:c r="K34" s="418">
        <x:v>0</x:v>
      </x:c>
      <x:c r="L34" s="64"/>
      <x:c r="M34" s="415">
        <x:v>0</x:v>
      </x:c>
      <x:c r="N34" s="415">
        <x:v>0</x:v>
      </x:c>
      <x:c r="O34" s="418">
        <x:v>0</x:v>
      </x:c>
      <x:c r="P34" s="64"/>
      <x:c r="Q34" s="112" t="s">
        <x:v>28</x:v>
      </x:c>
      <x:c r="R34" s="112" t="s">
        <x:v>14</x:v>
      </x:c>
      <x:c r="S34" s="112" t="s">
        <x:v>98</x:v>
      </x:c>
    </x:row>
    <x:row r="35" spans="1:19" x14ac:dyDescent="0.3">
      <x:c r="A35" s="90"/>
      <x:c r="B35" s="122" t="s">
        <x:v>285</x:v>
      </x:c>
      <x:c r="C35" s="123" t="s">
        <x:v>6</x:v>
      </x:c>
      <x:c r="D35" s="124">
        <x:v>21630.220</x:v>
      </x:c>
      <x:c r="E35" s="416">
        <x:v>0</x:v>
      </x:c>
      <x:c r="F35" s="416">
        <x:v>0</x:v>
      </x:c>
      <x:c r="G35" s="416">
        <x:v>0</x:v>
      </x:c>
      <x:c r="H35" s="419">
        <x:v>0</x:v>
      </x:c>
      <x:c r="I35" s="419">
        <x:v>0</x:v>
      </x:c>
      <x:c r="J35" s="419">
        <x:v>0</x:v>
      </x:c>
      <x:c r="K35" s="419">
        <x:v>0</x:v>
      </x:c>
      <x:c r="L35" s="64"/>
      <x:c r="M35" s="416">
        <x:v>0</x:v>
      </x:c>
      <x:c r="N35" s="416">
        <x:v>0</x:v>
      </x:c>
      <x:c r="O35" s="419">
        <x:v>0</x:v>
      </x:c>
      <x:c r="P35" s="64"/>
      <x:c r="Q35" s="112" t="s">
        <x:v>28</x:v>
      </x:c>
      <x:c r="R35" s="112" t="s">
        <x:v>1</x:v>
      </x:c>
      <x:c r="S35" s="112" t="s">
        <x:v>6</x:v>
      </x:c>
    </x:row>
    <x:row r="36" spans="1:19" x14ac:dyDescent="0.3">
      <x:c r="A36" s="90"/>
      <x:c r="B36" s="90"/>
      <x:c r="C36" s="88" t="str">
        <x:f>$V$17</x:f>
        <x:v>PGT (UG fee)</x:v>
      </x:c>
      <x:c r="D36" s="114">
        <x:v>585.770</x:v>
      </x:c>
      <x:c r="E36" s="414">
        <x:v>0</x:v>
      </x:c>
      <x:c r="F36" s="414">
        <x:v>0</x:v>
      </x:c>
      <x:c r="G36" s="414">
        <x:v>0</x:v>
      </x:c>
      <x:c r="H36" s="420">
        <x:v>0</x:v>
      </x:c>
      <x:c r="I36" s="420">
        <x:v>0</x:v>
      </x:c>
      <x:c r="J36" s="420">
        <x:v>0</x:v>
      </x:c>
      <x:c r="K36" s="420">
        <x:v>0</x:v>
      </x:c>
      <x:c r="L36" s="64"/>
      <x:c r="M36" s="414">
        <x:v>0</x:v>
      </x:c>
      <x:c r="N36" s="414">
        <x:v>0</x:v>
      </x:c>
      <x:c r="O36" s="420">
        <x:v>0</x:v>
      </x:c>
      <x:c r="P36" s="64"/>
      <x:c r="Q36" s="112" t="s">
        <x:v>28</x:v>
      </x:c>
      <x:c r="R36" s="112" t="s">
        <x:v>1</x:v>
      </x:c>
      <x:c r="S36" s="112" t="s">
        <x:v>34</x:v>
      </x:c>
    </x:row>
    <x:row r="37" spans="1:19" x14ac:dyDescent="0.3">
      <x:c r="A37" s="90"/>
      <x:c r="B37" s="90"/>
      <x:c r="C37" s="88" t="str">
        <x:f>$V$18</x:f>
        <x:v>PGT (Masters' loan)</x:v>
      </x:c>
      <x:c r="D37" s="114">
        <x:v>5406.240</x:v>
      </x:c>
      <x:c r="E37" s="414">
        <x:v>0</x:v>
      </x:c>
      <x:c r="F37" s="414">
        <x:v>0</x:v>
      </x:c>
      <x:c r="G37" s="414">
        <x:v>0</x:v>
      </x:c>
      <x:c r="H37" s="420">
        <x:v>0</x:v>
      </x:c>
      <x:c r="I37" s="420">
        <x:v>0</x:v>
      </x:c>
      <x:c r="J37" s="420">
        <x:v>0</x:v>
      </x:c>
      <x:c r="K37" s="420">
        <x:v>0</x:v>
      </x:c>
      <x:c r="L37" s="64"/>
      <x:c r="M37" s="414">
        <x:v>0</x:v>
      </x:c>
      <x:c r="N37" s="414">
        <x:v>0</x:v>
      </x:c>
      <x:c r="O37" s="420">
        <x:v>0</x:v>
      </x:c>
      <x:c r="P37" s="64"/>
      <x:c r="Q37" s="112" t="s">
        <x:v>28</x:v>
      </x:c>
      <x:c r="R37" s="112" t="s">
        <x:v>1</x:v>
      </x:c>
      <x:c r="S37" s="112" t="s">
        <x:v>97</x:v>
      </x:c>
    </x:row>
    <x:row r="38" spans="1:19" x14ac:dyDescent="0.3">
      <x:c r="A38" s="128"/>
      <x:c r="B38" s="128"/>
      <x:c r="C38" s="129" t="str">
        <x:f>$V$19</x:f>
        <x:v>PGT (Other)</x:v>
      </x:c>
      <x:c r="D38" s="130">
        <x:v>2835.580</x:v>
      </x:c>
      <x:c r="E38" s="417">
        <x:v>0</x:v>
      </x:c>
      <x:c r="F38" s="417">
        <x:v>0</x:v>
      </x:c>
      <x:c r="G38" s="417">
        <x:v>0</x:v>
      </x:c>
      <x:c r="H38" s="421">
        <x:v>0</x:v>
      </x:c>
      <x:c r="I38" s="421">
        <x:v>0</x:v>
      </x:c>
      <x:c r="J38" s="421">
        <x:v>0</x:v>
      </x:c>
      <x:c r="K38" s="421">
        <x:v>0</x:v>
      </x:c>
      <x:c r="L38" s="64"/>
      <x:c r="M38" s="417">
        <x:v>0</x:v>
      </x:c>
      <x:c r="N38" s="417">
        <x:v>0</x:v>
      </x:c>
      <x:c r="O38" s="421">
        <x:v>0</x:v>
      </x:c>
      <x:c r="P38" s="64"/>
      <x:c r="Q38" s="112" t="s">
        <x:v>28</x:v>
      </x:c>
      <x:c r="R38" s="112" t="s">
        <x:v>1</x:v>
      </x:c>
      <x:c r="S38" s="112" t="s">
        <x:v>98</x:v>
      </x:c>
    </x:row>
    <x:row r="39" spans="1:19" x14ac:dyDescent="0.3">
      <x:c r="A39" s="107" t="s">
        <x:v>9</x:v>
      </x:c>
      <x:c r="B39" s="107" t="s">
        <x:v>281</x:v>
      </x:c>
      <x:c r="C39" s="88" t="s">
        <x:v>6</x:v>
      </x:c>
      <x:c r="D39" s="133">
        <x:v>365812.000</x:v>
      </x:c>
      <x:c r="E39" s="422">
        <x:v>0</x:v>
      </x:c>
      <x:c r="F39" s="422">
        <x:v>0</x:v>
      </x:c>
      <x:c r="G39" s="422">
        <x:v>0</x:v>
      </x:c>
      <x:c r="H39" s="425">
        <x:v>0</x:v>
      </x:c>
      <x:c r="I39" s="425">
        <x:v>0</x:v>
      </x:c>
      <x:c r="J39" s="425">
        <x:v>0</x:v>
      </x:c>
      <x:c r="K39" s="425">
        <x:v>0</x:v>
      </x:c>
      <x:c r="L39" s="64"/>
      <x:c r="M39" s="422">
        <x:v>0</x:v>
      </x:c>
      <x:c r="N39" s="422">
        <x:v>0</x:v>
      </x:c>
      <x:c r="O39" s="425">
        <x:v>0</x:v>
      </x:c>
      <x:c r="P39" s="64"/>
      <x:c r="Q39" s="112" t="s">
        <x:v>9</x:v>
      </x:c>
      <x:c r="R39" s="112" t="s">
        <x:v>2</x:v>
      </x:c>
      <x:c r="S39" s="112" t="s">
        <x:v>6</x:v>
      </x:c>
    </x:row>
    <x:row r="40" spans="1:19" x14ac:dyDescent="0.3">
      <x:c r="A40" s="90"/>
      <x:c r="B40" s="90"/>
      <x:c r="C40" s="88" t="str">
        <x:f>$V$17</x:f>
        <x:v>PGT (UG fee)</x:v>
      </x:c>
      <x:c r="D40" s="114">
        <x:v>303.530</x:v>
      </x:c>
      <x:c r="E40" s="414">
        <x:v>0</x:v>
      </x:c>
      <x:c r="F40" s="414">
        <x:v>0</x:v>
      </x:c>
      <x:c r="G40" s="414">
        <x:v>0</x:v>
      </x:c>
      <x:c r="H40" s="420">
        <x:v>0</x:v>
      </x:c>
      <x:c r="I40" s="420">
        <x:v>0</x:v>
      </x:c>
      <x:c r="J40" s="420">
        <x:v>0</x:v>
      </x:c>
      <x:c r="K40" s="420">
        <x:v>0</x:v>
      </x:c>
      <x:c r="L40" s="64"/>
      <x:c r="M40" s="414">
        <x:v>0</x:v>
      </x:c>
      <x:c r="N40" s="414">
        <x:v>0</x:v>
      </x:c>
      <x:c r="O40" s="420">
        <x:v>0</x:v>
      </x:c>
      <x:c r="P40" s="64"/>
      <x:c r="Q40" s="112" t="s">
        <x:v>9</x:v>
      </x:c>
      <x:c r="R40" s="112" t="s">
        <x:v>2</x:v>
      </x:c>
      <x:c r="S40" s="112" t="s">
        <x:v>34</x:v>
      </x:c>
    </x:row>
    <x:row r="41" spans="1:19" x14ac:dyDescent="0.3">
      <x:c r="A41" s="90"/>
      <x:c r="B41" s="90"/>
      <x:c r="C41" s="88" t="str">
        <x:f>$V$18</x:f>
        <x:v>PGT (Masters' loan)</x:v>
      </x:c>
      <x:c r="D41" s="114">
        <x:v>27310.860</x:v>
      </x:c>
      <x:c r="E41" s="414">
        <x:v>0</x:v>
      </x:c>
      <x:c r="F41" s="414">
        <x:v>0</x:v>
      </x:c>
      <x:c r="G41" s="414">
        <x:v>0</x:v>
      </x:c>
      <x:c r="H41" s="420">
        <x:v>0</x:v>
      </x:c>
      <x:c r="I41" s="420">
        <x:v>0</x:v>
      </x:c>
      <x:c r="J41" s="420">
        <x:v>0</x:v>
      </x:c>
      <x:c r="K41" s="420">
        <x:v>0</x:v>
      </x:c>
      <x:c r="L41" s="64"/>
      <x:c r="M41" s="414">
        <x:v>0</x:v>
      </x:c>
      <x:c r="N41" s="414">
        <x:v>0</x:v>
      </x:c>
      <x:c r="O41" s="420">
        <x:v>0</x:v>
      </x:c>
      <x:c r="P41" s="64"/>
      <x:c r="Q41" s="112" t="s">
        <x:v>9</x:v>
      </x:c>
      <x:c r="R41" s="112" t="s">
        <x:v>2</x:v>
      </x:c>
      <x:c r="S41" s="112" t="s">
        <x:v>97</x:v>
      </x:c>
    </x:row>
    <x:row r="42" spans="1:19" x14ac:dyDescent="0.3">
      <x:c r="A42" s="90"/>
      <x:c r="B42" s="117"/>
      <x:c r="C42" s="118" t="str">
        <x:f>$V$19</x:f>
        <x:v>PGT (Other)</x:v>
      </x:c>
      <x:c r="D42" s="119">
        <x:v>1655.380</x:v>
      </x:c>
      <x:c r="E42" s="415">
        <x:v>0</x:v>
      </x:c>
      <x:c r="F42" s="415">
        <x:v>0</x:v>
      </x:c>
      <x:c r="G42" s="415">
        <x:v>0</x:v>
      </x:c>
      <x:c r="H42" s="418">
        <x:v>0</x:v>
      </x:c>
      <x:c r="I42" s="418">
        <x:v>0</x:v>
      </x:c>
      <x:c r="J42" s="418">
        <x:v>0</x:v>
      </x:c>
      <x:c r="K42" s="418">
        <x:v>0</x:v>
      </x:c>
      <x:c r="M42" s="415">
        <x:v>0</x:v>
      </x:c>
      <x:c r="N42" s="415">
        <x:v>0</x:v>
      </x:c>
      <x:c r="O42" s="418">
        <x:v>0</x:v>
      </x:c>
      <x:c r="Q42" s="112" t="s">
        <x:v>9</x:v>
      </x:c>
      <x:c r="R42" s="112" t="s">
        <x:v>2</x:v>
      </x:c>
      <x:c r="S42" s="112" t="s">
        <x:v>98</x:v>
      </x:c>
    </x:row>
    <x:row r="43" spans="1:19" x14ac:dyDescent="0.3">
      <x:c r="A43" s="90"/>
      <x:c r="B43" s="122" t="s">
        <x:v>285</x:v>
      </x:c>
      <x:c r="C43" s="123" t="s">
        <x:v>6</x:v>
      </x:c>
      <x:c r="D43" s="124">
        <x:v>28405.670</x:v>
      </x:c>
      <x:c r="E43" s="416">
        <x:v>0</x:v>
      </x:c>
      <x:c r="F43" s="416">
        <x:v>0</x:v>
      </x:c>
      <x:c r="G43" s="416">
        <x:v>0</x:v>
      </x:c>
      <x:c r="H43" s="419">
        <x:v>0</x:v>
      </x:c>
      <x:c r="I43" s="419">
        <x:v>0</x:v>
      </x:c>
      <x:c r="J43" s="419">
        <x:v>0</x:v>
      </x:c>
      <x:c r="K43" s="419">
        <x:v>0</x:v>
      </x:c>
      <x:c r="M43" s="416">
        <x:v>0</x:v>
      </x:c>
      <x:c r="N43" s="416">
        <x:v>0</x:v>
      </x:c>
      <x:c r="O43" s="419">
        <x:v>0</x:v>
      </x:c>
      <x:c r="Q43" s="112" t="s">
        <x:v>9</x:v>
      </x:c>
      <x:c r="R43" s="112" t="s">
        <x:v>1</x:v>
      </x:c>
      <x:c r="S43" s="112" t="s">
        <x:v>6</x:v>
      </x:c>
    </x:row>
    <x:row r="44" spans="1:19" x14ac:dyDescent="0.3">
      <x:c r="A44" s="90"/>
      <x:c r="B44" s="90"/>
      <x:c r="C44" s="88" t="str">
        <x:f>$V$17</x:f>
        <x:v>PGT (UG fee)</x:v>
      </x:c>
      <x:c r="D44" s="114">
        <x:v>66.390</x:v>
      </x:c>
      <x:c r="E44" s="414">
        <x:v>0</x:v>
      </x:c>
      <x:c r="F44" s="414">
        <x:v>0</x:v>
      </x:c>
      <x:c r="G44" s="414">
        <x:v>0</x:v>
      </x:c>
      <x:c r="H44" s="420">
        <x:v>0</x:v>
      </x:c>
      <x:c r="I44" s="420">
        <x:v>0</x:v>
      </x:c>
      <x:c r="J44" s="420">
        <x:v>0</x:v>
      </x:c>
      <x:c r="K44" s="420">
        <x:v>0</x:v>
      </x:c>
      <x:c r="M44" s="414">
        <x:v>0</x:v>
      </x:c>
      <x:c r="N44" s="414">
        <x:v>0</x:v>
      </x:c>
      <x:c r="O44" s="420">
        <x:v>0</x:v>
      </x:c>
      <x:c r="Q44" s="112" t="s">
        <x:v>9</x:v>
      </x:c>
      <x:c r="R44" s="112" t="s">
        <x:v>1</x:v>
      </x:c>
      <x:c r="S44" s="112" t="s">
        <x:v>34</x:v>
      </x:c>
    </x:row>
    <x:row r="45" spans="1:19" x14ac:dyDescent="0.3">
      <x:c r="A45" s="90"/>
      <x:c r="B45" s="90"/>
      <x:c r="C45" s="88" t="str">
        <x:f>$V$18</x:f>
        <x:v>PGT (Masters' loan)</x:v>
      </x:c>
      <x:c r="D45" s="114">
        <x:v>10749.870</x:v>
      </x:c>
      <x:c r="E45" s="414">
        <x:v>0</x:v>
      </x:c>
      <x:c r="F45" s="414">
        <x:v>0</x:v>
      </x:c>
      <x:c r="G45" s="414">
        <x:v>0</x:v>
      </x:c>
      <x:c r="H45" s="420">
        <x:v>0</x:v>
      </x:c>
      <x:c r="I45" s="420">
        <x:v>0</x:v>
      </x:c>
      <x:c r="J45" s="420">
        <x:v>0</x:v>
      </x:c>
      <x:c r="K45" s="420">
        <x:v>0</x:v>
      </x:c>
      <x:c r="M45" s="414">
        <x:v>0</x:v>
      </x:c>
      <x:c r="N45" s="414">
        <x:v>0</x:v>
      </x:c>
      <x:c r="O45" s="420">
        <x:v>0</x:v>
      </x:c>
      <x:c r="Q45" s="112" t="s">
        <x:v>9</x:v>
      </x:c>
      <x:c r="R45" s="112" t="s">
        <x:v>1</x:v>
      </x:c>
      <x:c r="S45" s="112" t="s">
        <x:v>97</x:v>
      </x:c>
    </x:row>
    <x:row r="46" spans="1:19" ht="14" thickBot="1" x14ac:dyDescent="0.35">
      <x:c r="A46" s="90"/>
      <x:c r="B46" s="90"/>
      <x:c r="C46" s="88" t="str">
        <x:f>$V$19</x:f>
        <x:v>PGT (Other)</x:v>
      </x:c>
      <x:c r="D46" s="137">
        <x:v>3736.850</x:v>
      </x:c>
      <x:c r="E46" s="423">
        <x:v>0</x:v>
      </x:c>
      <x:c r="F46" s="423">
        <x:v>0</x:v>
      </x:c>
      <x:c r="G46" s="423">
        <x:v>0</x:v>
      </x:c>
      <x:c r="H46" s="426">
        <x:v>0</x:v>
      </x:c>
      <x:c r="I46" s="426">
        <x:v>0</x:v>
      </x:c>
      <x:c r="J46" s="426">
        <x:v>0</x:v>
      </x:c>
      <x:c r="K46" s="426">
        <x:v>0</x:v>
      </x:c>
      <x:c r="M46" s="423">
        <x:v>0</x:v>
      </x:c>
      <x:c r="N46" s="423">
        <x:v>0</x:v>
      </x:c>
      <x:c r="O46" s="426">
        <x:v>0</x:v>
      </x:c>
      <x:c r="Q46" s="112" t="s">
        <x:v>9</x:v>
      </x:c>
      <x:c r="R46" s="112" t="s">
        <x:v>1</x:v>
      </x:c>
      <x:c r="S46" s="112" t="s">
        <x:v>98</x:v>
      </x:c>
    </x:row>
    <x:row r="47" spans="1:19" ht="14" thickTop="1" x14ac:dyDescent="0.3">
      <x:c r="A47" s="138" t="s">
        <x:v>3</x:v>
      </x:c>
      <x:c r="B47" s="138"/>
      <x:c r="C47" s="139" t="s">
        <x:v>6</x:v>
      </x:c>
      <x:c r="D47" s="140">
        <x:v>1107766.290</x:v>
      </x:c>
      <x:c r="E47" s="141">
        <x:v>2996.79</x:v>
      </x:c>
      <x:c r="F47" s="424">
        <x:v>0</x:v>
      </x:c>
      <x:c r="G47" s="141">
        <x:v>105.15</x:v>
      </x:c>
      <x:c r="H47" s="141">
        <x:v>-54.0256836376756</x:v>
      </x:c>
      <x:c r="I47" s="141">
        <x:v>1517</x:v>
      </x:c>
      <x:c r="J47" s="141">
        <x:v>498243.444316363</x:v>
      </x:c>
      <x:c r="K47" s="142">
        <x:v>643353835</x:v>
      </x:c>
      <x:c r="M47" s="141">
        <x:v>64858.41</x:v>
      </x:c>
      <x:c r="N47" s="141">
        <x:v>67960.35</x:v>
      </x:c>
      <x:c r="O47" s="142">
        <x:v>49898932</x:v>
      </x:c>
      <x:c r="Q47" s="112" t="s">
        <x:v>365</x:v>
      </x:c>
      <x:c r="R47" s="112" t="s">
        <x:v>203</x:v>
      </x:c>
      <x:c r="S47" s="112" t="s">
        <x:v>6</x:v>
      </x:c>
    </x:row>
    <x:row r="48" spans="1:19" x14ac:dyDescent="0.3">
      <x:c r="A48" s="143"/>
      <x:c r="B48" s="143"/>
      <x:c r="C48" s="67" t="str">
        <x:f>$V$17</x:f>
        <x:v>PGT (UG fee)</x:v>
      </x:c>
      <x:c r="D48" s="114">
        <x:v>7937.910</x:v>
      </x:c>
      <x:c r="E48" s="414">
        <x:v>0</x:v>
      </x:c>
      <x:c r="F48" s="115">
        <x:v>226.89</x:v>
      </x:c>
      <x:c r="G48" s="414">
        <x:v>0</x:v>
      </x:c>
      <x:c r="H48" s="414">
        <x:v>0</x:v>
      </x:c>
      <x:c r="I48" s="115">
        <x:v>0</x:v>
      </x:c>
      <x:c r="J48" s="115">
        <x:v>4954.64</x:v>
      </x:c>
      <x:c r="K48" s="116">
        <x:v>4332229</x:v>
      </x:c>
      <x:c r="M48" s="115">
        <x:v>4586.21</x:v>
      </x:c>
      <x:c r="N48" s="115">
        <x:v>4813.1</x:v>
      </x:c>
      <x:c r="O48" s="116">
        <x:v>4199979</x:v>
      </x:c>
      <x:c r="Q48" s="112" t="s">
        <x:v>365</x:v>
      </x:c>
      <x:c r="R48" s="112" t="s">
        <x:v>203</x:v>
      </x:c>
      <x:c r="S48" s="112" t="s">
        <x:v>34</x:v>
      </x:c>
    </x:row>
    <x:row r="49" spans="1:21" x14ac:dyDescent="0.3">
      <x:c r="A49" s="143"/>
      <x:c r="B49" s="143"/>
      <x:c r="C49" s="67" t="str">
        <x:f>$V$18</x:f>
        <x:v>PGT (Masters' loan)</x:v>
      </x:c>
      <x:c r="D49" s="114">
        <x:v>83520.220</x:v>
      </x:c>
      <x:c r="E49" s="414">
        <x:v>0</x:v>
      </x:c>
      <x:c r="F49" s="414">
        <x:v>0</x:v>
      </x:c>
      <x:c r="G49" s="414">
        <x:v>0</x:v>
      </x:c>
      <x:c r="H49" s="414">
        <x:v>0</x:v>
      </x:c>
      <x:c r="I49" s="115">
        <x:v>0</x:v>
      </x:c>
      <x:c r="J49" s="115">
        <x:v>26829.07</x:v>
      </x:c>
      <x:c r="K49" s="116">
        <x:v>34311686</x:v>
      </x:c>
      <x:c r="M49" s="414">
        <x:v>0</x:v>
      </x:c>
      <x:c r="N49" s="414">
        <x:v>0</x:v>
      </x:c>
      <x:c r="O49" s="427">
        <x:v>0</x:v>
      </x:c>
      <x:c r="Q49" s="112" t="s">
        <x:v>365</x:v>
      </x:c>
      <x:c r="R49" s="112" t="s">
        <x:v>203</x:v>
      </x:c>
      <x:c r="S49" s="112" t="s">
        <x:v>97</x:v>
      </x:c>
    </x:row>
    <x:row r="50" spans="1:21" x14ac:dyDescent="0.3">
      <x:c r="A50" s="143"/>
      <x:c r="B50" s="143"/>
      <x:c r="C50" s="144" t="str">
        <x:f>$V$19</x:f>
        <x:v>PGT (Other)</x:v>
      </x:c>
      <x:c r="D50" s="137">
        <x:v>13128.770</x:v>
      </x:c>
      <x:c r="E50" s="423">
        <x:v>0</x:v>
      </x:c>
      <x:c r="F50" s="423">
        <x:v>0</x:v>
      </x:c>
      <x:c r="G50" s="423">
        <x:v>0</x:v>
      </x:c>
      <x:c r="H50" s="423">
        <x:v>0</x:v>
      </x:c>
      <x:c r="I50" s="145">
        <x:v>0</x:v>
      </x:c>
      <x:c r="J50" s="145">
        <x:v>3878.49</x:v>
      </x:c>
      <x:c r="K50" s="146">
        <x:v>8364194</x:v>
      </x:c>
      <x:c r="M50" s="423">
        <x:v>0</x:v>
      </x:c>
      <x:c r="N50" s="423">
        <x:v>0</x:v>
      </x:c>
      <x:c r="O50" s="431">
        <x:v>0</x:v>
      </x:c>
      <x:c r="Q50" s="112" t="s">
        <x:v>365</x:v>
      </x:c>
      <x:c r="R50" s="112" t="s">
        <x:v>203</x:v>
      </x:c>
      <x:c r="S50" s="112" t="s">
        <x:v>98</x:v>
      </x:c>
    </x:row>
    <x:row r="51" spans="1:21" ht="14" thickBot="1" x14ac:dyDescent="0.35">
      <x:c r="A51" s="147"/>
      <x:c r="B51" s="147"/>
      <x:c r="C51" s="148" t="s">
        <x:v>4</x:v>
      </x:c>
      <x:c r="D51" s="149">
        <x:v>1212353.190</x:v>
      </x:c>
      <x:c r="E51" s="150">
        <x:v>2996.79</x:v>
      </x:c>
      <x:c r="F51" s="150">
        <x:v>226.89</x:v>
      </x:c>
      <x:c r="G51" s="150">
        <x:v>105.15</x:v>
      </x:c>
      <x:c r="H51" s="151">
        <x:v>-54.0256836376756</x:v>
      </x:c>
      <x:c r="I51" s="151">
        <x:v>1517</x:v>
      </x:c>
      <x:c r="J51" s="151">
        <x:v>533905.644316362</x:v>
      </x:c>
      <x:c r="K51" s="152">
        <x:v>690361944</x:v>
      </x:c>
      <x:c r="M51" s="150">
        <x:v>69444.62</x:v>
      </x:c>
      <x:c r="N51" s="150">
        <x:v>72773.45</x:v>
      </x:c>
      <x:c r="O51" s="152">
        <x:v>54098911</x:v>
      </x:c>
      <x:c r="Q51" s="112" t="s">
        <x:v>365</x:v>
      </x:c>
      <x:c r="R51" s="112" t="s">
        <x:v>203</x:v>
      </x:c>
      <x:c r="S51" s="112" t="s">
        <x:v>203</x:v>
      </x:c>
      <x:c r="U51" s="64"/>
    </x:row>
    <x:row r="52" spans="1:21" x14ac:dyDescent="0.3">
      <x:c r="U52" s="64"/>
    </x:row>
    <x:row r="53" spans="1:21" x14ac:dyDescent="0.3">
      <x:c r="A53" s="56" t="s">
        <x:v>308</x:v>
      </x:c>
      <x:c r="U53" s="64"/>
    </x:row>
    <x:row r="54" spans="1:21" x14ac:dyDescent="0.3">
      <x:c r="A54" s="56" t="s">
        <x:v>309</x:v>
      </x:c>
      <x:c r="U54" s="64"/>
    </x:row>
    <x:row r="55" spans="1:21" x14ac:dyDescent="0.3">
      <x:c r="U55" s="64"/>
    </x:row>
    <x:row r="56" spans="1:21" hidden="1" x14ac:dyDescent="0.3">
      <x:c r="D56" s="112" t="s">
        <x:v>95</x:v>
      </x:c>
      <x:c r="E56" s="112" t="s">
        <x:v>355</x:v>
      </x:c>
      <x:c r="F56" s="112" t="s">
        <x:v>356</x:v>
      </x:c>
      <x:c r="G56" s="112" t="s">
        <x:v>357</x:v>
      </x:c>
      <x:c r="H56" s="112" t="s">
        <x:v>87</x:v>
      </x:c>
      <x:c r="I56" s="112" t="s">
        <x:v>360</x:v>
      </x:c>
      <x:c r="J56" s="112" t="s">
        <x:v>333</x:v>
      </x:c>
      <x:c r="K56" s="112" t="s">
        <x:v>361</x:v>
      </x:c>
      <x:c r="L56" s="153"/>
      <x:c r="M56" s="112" t="s">
        <x:v>336</x:v>
      </x:c>
      <x:c r="N56" s="112" t="s">
        <x:v>182</x:v>
      </x:c>
      <x:c r="O56" s="154" t="s">
        <x:v>362</x:v>
      </x:c>
    </x:row>
    <x:row r="57" spans="1:21" x14ac:dyDescent="0.3">
      <x:c r="A57" s="64"/>
      <x:c r="B57" s="64"/>
      <x:c r="C57" s="64"/>
      <x:c r="D57" s="64"/>
      <x:c r="E57" s="64"/>
      <x:c r="F57" s="64"/>
      <x:c r="G57" s="64"/>
      <x:c r="H57" s="343"/>
      <x:c r="I57" s="64"/>
      <x:c r="J57" s="64"/>
      <x:c r="K57" s="64"/>
      <x:c r="L57" s="64"/>
      <x:c r="M57" s="64"/>
      <x:c r="N57" s="64"/>
      <x:c r="O57" s="64"/>
      <x:c r="P57" s="64"/>
      <x:c r="Q57" s="64"/>
    </x:row>
    <x:row r="58" spans="1:21" x14ac:dyDescent="0.3">
      <x:c r="A58" s="90"/>
      <x:c r="B58" s="90"/>
      <x:c r="C58" s="90"/>
      <x:c r="D58" s="64"/>
      <x:c r="E58" s="64"/>
      <x:c r="F58" s="64"/>
      <x:c r="G58" s="64"/>
      <x:c r="H58" s="64"/>
      <x:c r="I58" s="64"/>
      <x:c r="J58" s="64"/>
      <x:c r="K58" s="64"/>
      <x:c r="L58" s="64"/>
      <x:c r="M58" s="64"/>
      <x:c r="N58" s="64"/>
      <x:c r="O58" s="64"/>
      <x:c r="P58" s="64"/>
      <x:c r="Q58" s="64"/>
    </x:row>
    <x:row r="59" spans="1:21" x14ac:dyDescent="0.3">
      <x:c r="A59" s="90"/>
      <x:c r="B59" s="90"/>
      <x:c r="C59" s="90"/>
      <x:c r="D59" s="64"/>
      <x:c r="E59" s="64"/>
      <x:c r="F59" s="64"/>
      <x:c r="G59" s="64"/>
      <x:c r="H59" s="343"/>
      <x:c r="I59" s="64"/>
      <x:c r="J59" s="64"/>
      <x:c r="K59" s="64"/>
      <x:c r="L59" s="64"/>
      <x:c r="M59" s="64"/>
      <x:c r="N59" s="64"/>
      <x:c r="O59" s="64"/>
      <x:c r="P59" s="64"/>
      <x:c r="Q59" s="64"/>
    </x:row>
    <x:row r="60" spans="1:21" x14ac:dyDescent="0.3">
      <x:c r="A60" s="90"/>
      <x:c r="B60" s="90"/>
      <x:c r="C60" s="90"/>
      <x:c r="D60" s="64"/>
      <x:c r="E60" s="64"/>
      <x:c r="F60" s="64"/>
      <x:c r="G60" s="64"/>
      <x:c r="H60" s="64"/>
      <x:c r="I60" s="64"/>
      <x:c r="J60" s="64"/>
      <x:c r="K60" s="64"/>
      <x:c r="L60" s="64"/>
      <x:c r="M60" s="64"/>
      <x:c r="N60" s="64"/>
      <x:c r="O60" s="64"/>
      <x:c r="P60" s="64"/>
      <x:c r="Q60" s="64"/>
    </x:row>
    <x:row r="61" spans="1:21" x14ac:dyDescent="0.3">
      <x:c r="A61" s="90"/>
      <x:c r="B61" s="90"/>
      <x:c r="C61" s="90"/>
    </x:row>
    <x:row r="62" spans="1:21" x14ac:dyDescent="0.3">
      <x:c r="A62" s="90"/>
      <x:c r="B62" s="90"/>
      <x:c r="C62" s="90"/>
    </x:row>
    <x:row r="63" spans="1:21" x14ac:dyDescent="0.3">
      <x:c r="A63" s="90"/>
      <x:c r="B63" s="90"/>
      <x:c r="C63" s="90"/>
    </x:row>
    <x:row r="64" spans="1:21" x14ac:dyDescent="0.3">
      <x:c r="A64" s="155"/>
      <x:c r="B64" s="155"/>
      <x:c r="C64" s="155"/>
    </x:row>
  </x:sheetData>
  <x:mergeCells count="3">
    <x:mergeCell ref="B31:B32"/>
    <x:mergeCell ref="A1:J1"/>
    <x:mergeCell ref="M3:O3"/>
  </x:mergeCells>
  <x:phoneticPr fontId="0" type="noConversion"/>
  <x:conditionalFormatting sqref="E5:F10 F11 E12:E14 F13:F15 E16:E18 F17:F19 E20:E22 F21:F23 E24:E30 F25:F31 E32:E46 F33:F47 E48:E50 F49:F50 G6:H7 H8:H10 G9:G46 G48:H50 H12:H46 I27:K46 M6:O7 M9:O10 M13:O14 M17:O18 M21:O22 M25:O46 M49:O50">
    <x:cfRule type="cellIs" dxfId="24" priority="2" operator="equal">
      <x:formula>0</x:formula>
    </x:cfRule>
  </x:conditionalFormatting>
  <x:conditionalFormatting sqref="D5:D51 E47 F48 E51:H51 G47:H47 I47:K51 F24 E23 F20 E19 F16 E15 H11 F12 E11 G8 G5:H5 I5:K26 M5:O5 M8:O8 M11:O12 M15:O16 M19:O20 M23:O24 M47:O48 M51:O51">
    <x:cfRule type="cellIs" dxfId="23" priority="1" operator="equal">
      <x:formula>0</x:formula>
    </x:cfRule>
  </x:conditionalFormatting>
  <x:pageMargins left="0.70866141732283472" right="0.70866141732283472" top="0.74803149606299213" bottom="0.74803149606299213" header="0.31496062992125984" footer="0.31496062992125984"/>
  <x:pageSetup paperSize="9" scale="62" orientation="landscape" r:id="rId1"/>
  <x:headerFooter>
    <x:oddHeader>&amp;CPage &amp;P&amp;R&amp;F</x:oddHead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8">
    <x:tabColor theme="6" tint="0.39997558519241921"/>
    <x:pageSetUpPr fitToPage="1"/>
  </x:sheetPr>
  <x:dimension ref="A1:P48"/>
  <x:sheetViews>
    <x:sheetView showGridLines="0" zoomScaleNormal="100" workbookViewId="0">
      <x:pane xSplit="2" ySplit="6" topLeftCell="C7" activePane="bottomRight" state="frozen"/>
      <x:selection sqref="A1:E1"/>
      <x:selection pane="topRight" sqref="A1:E1"/>
      <x:selection pane="bottomLeft" sqref="A1:E1"/>
      <x:selection pane="bottomRight" sqref="A1:F1"/>
    </x:sheetView>
  </x:sheetViews>
  <x:sheetFormatPr defaultColWidth="9.1796875" defaultRowHeight="13.5" x14ac:dyDescent="0.3"/>
  <x:cols>
    <x:col min="1" max="1" width="33.26953125" style="56" customWidth="1"/>
    <x:col min="2" max="2" width="12.453125" style="56" customWidth="1"/>
    <x:col min="3" max="4" width="11.26953125" style="56" customWidth="1"/>
    <x:col min="5" max="6" width="11" style="56" customWidth="1"/>
    <x:col min="7" max="7" width="13.26953125" style="56" customWidth="1"/>
    <x:col min="8" max="8" width="12.54296875" style="56" customWidth="1"/>
    <x:col min="9" max="9" width="13" style="56" customWidth="1"/>
    <x:col min="10" max="10" width="9.1796875" style="56"/>
    <x:col min="11" max="11" width="11.1796875" style="56" hidden="1" customWidth="1"/>
    <x:col min="12" max="12" width="11.1796875" style="56" hidden="1" customWidth="1"/>
    <x:col min="13" max="13" width="9.1796875" style="56" customWidth="1"/>
    <x:col min="14" max="14" width="9.1796875" style="56" hidden="1" customWidth="1"/>
    <x:col min="15" max="15" width="0" style="56" hidden="1" customWidth="1"/>
    <x:col min="16" max="16384" width="9.1796875" style="56"/>
  </x:cols>
  <x:sheetData>
    <x:row r="1" spans="1:15" ht="15.75" customHeight="1" x14ac:dyDescent="0.3">
      <x:c r="A1" s="554" t="str">
        <x:f>'A Summary'!K20</x:f>
        <x:v xml:space="preserve">Provider </x:v>
      </x:c>
      <x:c r="B1" s="554"/>
      <x:c r="C1" s="554"/>
      <x:c r="D1" s="554"/>
      <x:c r="E1" s="554"/>
      <x:c r="F1" s="554"/>
      <x:c r="G1" s="489"/>
      <x:c r="I1" s="103"/>
      <x:c r="N1" s="64"/>
    </x:row>
    <x:row r="2" spans="1:15" x14ac:dyDescent="0.3">
      <x:c r="I2" s="103"/>
      <x:c r="N2" s="64"/>
    </x:row>
    <x:row r="3" spans="1:15" ht="22.75" customHeight="1" thickBot="1" x14ac:dyDescent="0.4">
      <x:c r="A3" s="409" t="s">
        <x:v>384</x:v>
      </x:c>
      <x:c r="B3" s="500"/>
      <x:c r="C3" s="410"/>
      <x:c r="D3" s="410"/>
      <x:c r="E3" s="410"/>
      <x:c r="F3" s="410"/>
      <x:c r="G3" s="410"/>
      <x:c r="H3" s="410"/>
      <x:c r="I3" s="410"/>
      <x:c r="N3" s="64"/>
    </x:row>
    <x:row r="4" spans="1:15" ht="22.75" customHeight="1" x14ac:dyDescent="0.35">
      <x:c r="A4" s="532"/>
      <x:c r="B4" s="524"/>
      <x:c r="C4" s="562" t="s">
        <x:v>300</x:v>
      </x:c>
      <x:c r="D4" s="562"/>
      <x:c r="E4" s="562"/>
      <x:c r="F4" s="563"/>
      <x:c r="G4" s="564" t="s">
        <x:v>327</x:v>
      </x:c>
      <x:c r="H4" s="556" t="s">
        <x:v>335</x:v>
      </x:c>
      <x:c r="I4" s="556" t="s">
        <x:v>254</x:v>
      </x:c>
      <x:c r="N4" s="64"/>
    </x:row>
    <x:row r="5" spans="1:15" ht="26.25" customHeight="1" x14ac:dyDescent="0.3">
      <x:c r="A5" s="236"/>
      <x:c r="B5" s="525"/>
      <x:c r="C5" s="559" t="s">
        <x:v>284</x:v>
      </x:c>
      <x:c r="D5" s="560"/>
      <x:c r="E5" s="561" t="s">
        <x:v>285</x:v>
      </x:c>
      <x:c r="F5" s="560"/>
      <x:c r="G5" s="565"/>
      <x:c r="H5" s="557"/>
      <x:c r="I5" s="557"/>
      <x:c r="N5" s="56" t="s">
        <x:v>297</x:v>
      </x:c>
    </x:row>
    <x:row r="6" spans="1:15" ht="31.5" customHeight="1" x14ac:dyDescent="0.3">
      <x:c r="A6" s="533" t="s">
        <x:v>169</x:v>
      </x:c>
      <x:c r="B6" s="522" t="s">
        <x:v>5</x:v>
      </x:c>
      <x:c r="C6" s="521" t="s">
        <x:v>296</x:v>
      </x:c>
      <x:c r="D6" s="220" t="s">
        <x:v>334</x:v>
      </x:c>
      <x:c r="E6" s="521" t="s">
        <x:v>296</x:v>
      </x:c>
      <x:c r="F6" s="220" t="s">
        <x:v>334</x:v>
      </x:c>
      <x:c r="G6" s="566"/>
      <x:c r="H6" s="558"/>
      <x:c r="I6" s="558"/>
      <x:c r="K6" s="237" t="s">
        <x:v>183</x:v>
      </x:c>
      <x:c r="L6" s="237" t="s">
        <x:v>32</x:v>
      </x:c>
      <x:c r="N6" s="64"/>
    </x:row>
    <x:row r="7" spans="1:15" ht="15" customHeight="1" x14ac:dyDescent="0.3">
      <x:c r="A7" s="239" t="s">
        <x:v>173</x:v>
      </x:c>
      <x:c r="B7" s="527" t="s">
        <x:v>6</x:v>
      </x:c>
      <x:c r="C7" s="240">
        <x:v>127.000</x:v>
      </x:c>
      <x:c r="D7" s="241">
        <x:v>8.000</x:v>
      </x:c>
      <x:c r="E7" s="240">
        <x:v>0</x:v>
      </x:c>
      <x:c r="F7" s="241">
        <x:v>0</x:v>
      </x:c>
      <x:c r="G7" s="240">
        <x:v>0.000</x:v>
      </x:c>
      <x:c r="H7" s="436">
        <x:v>0.000</x:v>
      </x:c>
      <x:c r="I7" s="436">
        <x:v>0.000</x:v>
      </x:c>
      <x:c r="K7" s="72" t="s">
        <x:v>184</x:v>
      </x:c>
      <x:c r="L7" s="72" t="s">
        <x:v>6</x:v>
      </x:c>
      <x:c r="N7" s="64"/>
      <x:c r="O7" s="64"/>
    </x:row>
    <x:row r="8" spans="1:15" ht="15" customHeight="1" x14ac:dyDescent="0.3">
      <x:c r="A8" s="238"/>
      <x:c r="B8" s="526" t="str">
        <x:f>$N$5</x:f>
        <x:v>PGT (UG fee)</x:v>
      </x:c>
      <x:c r="C8" s="434">
        <x:v>0</x:v>
      </x:c>
      <x:c r="D8" s="435">
        <x:v>0</x:v>
      </x:c>
      <x:c r="E8" s="434">
        <x:v>0</x:v>
      </x:c>
      <x:c r="F8" s="435">
        <x:v>0</x:v>
      </x:c>
      <x:c r="G8" s="434">
        <x:v>0</x:v>
      </x:c>
      <x:c r="H8" s="434">
        <x:v>0</x:v>
      </x:c>
      <x:c r="I8" s="438">
        <x:v>0</x:v>
      </x:c>
      <x:c r="K8" s="72" t="s">
        <x:v>184</x:v>
      </x:c>
      <x:c r="L8" s="72" t="s">
        <x:v>34</x:v>
      </x:c>
      <x:c r="N8" s="64"/>
      <x:c r="O8" s="64"/>
    </x:row>
    <x:row r="9" spans="1:15" ht="15" customHeight="1" x14ac:dyDescent="0.3">
      <x:c r="A9" s="239" t="s">
        <x:v>174</x:v>
      </x:c>
      <x:c r="B9" s="527" t="s">
        <x:v>6</x:v>
      </x:c>
      <x:c r="C9" s="240">
        <x:v>397.000</x:v>
      </x:c>
      <x:c r="D9" s="241">
        <x:v>97.000</x:v>
      </x:c>
      <x:c r="E9" s="240">
        <x:v>0.810</x:v>
      </x:c>
      <x:c r="F9" s="241">
        <x:v>0.150</x:v>
      </x:c>
      <x:c r="G9" s="240">
        <x:v>29.000</x:v>
      </x:c>
      <x:c r="H9" s="436">
        <x:v>0.000</x:v>
      </x:c>
      <x:c r="I9" s="439">
        <x:v>0.000</x:v>
      </x:c>
      <x:c r="K9" s="72" t="s">
        <x:v>185</x:v>
      </x:c>
      <x:c r="L9" s="72" t="s">
        <x:v>6</x:v>
      </x:c>
      <x:c r="N9" s="64"/>
      <x:c r="O9" s="64"/>
    </x:row>
    <x:row r="10" spans="1:15" ht="15" customHeight="1" x14ac:dyDescent="0.3">
      <x:c r="A10" s="238"/>
      <x:c r="B10" s="526" t="str">
        <x:f>$N$5</x:f>
        <x:v>PGT (UG fee)</x:v>
      </x:c>
      <x:c r="C10" s="437">
        <x:v>0</x:v>
      </x:c>
      <x:c r="D10" s="494">
        <x:v>0</x:v>
      </x:c>
      <x:c r="E10" s="437">
        <x:v>0</x:v>
      </x:c>
      <x:c r="F10" s="494">
        <x:v>0</x:v>
      </x:c>
      <x:c r="G10" s="437">
        <x:v>0</x:v>
      </x:c>
      <x:c r="H10" s="434">
        <x:v>0</x:v>
      </x:c>
      <x:c r="I10" s="438">
        <x:v>0</x:v>
      </x:c>
      <x:c r="K10" s="72" t="s">
        <x:v>185</x:v>
      </x:c>
      <x:c r="L10" s="72" t="s">
        <x:v>34</x:v>
      </x:c>
      <x:c r="N10" s="64"/>
      <x:c r="O10" s="64"/>
    </x:row>
    <x:row r="11" spans="1:15" ht="15" customHeight="1" x14ac:dyDescent="0.3">
      <x:c r="A11" s="239" t="s">
        <x:v>175</x:v>
      </x:c>
      <x:c r="B11" s="527" t="s">
        <x:v>6</x:v>
      </x:c>
      <x:c r="C11" s="495">
        <x:v>622.000</x:v>
      </x:c>
      <x:c r="D11" s="496">
        <x:v>156.000</x:v>
      </x:c>
      <x:c r="E11" s="495">
        <x:v>2.910</x:v>
      </x:c>
      <x:c r="F11" s="496">
        <x:v>0.750</x:v>
      </x:c>
      <x:c r="G11" s="495">
        <x:v>0.000</x:v>
      </x:c>
      <x:c r="H11" s="247">
        <x:v>781.660</x:v>
      </x:c>
      <x:c r="I11" s="248">
        <x:v>62141.970</x:v>
      </x:c>
      <x:c r="K11" s="72" t="s">
        <x:v>186</x:v>
      </x:c>
      <x:c r="L11" s="72" t="s">
        <x:v>6</x:v>
      </x:c>
      <x:c r="N11" s="64"/>
      <x:c r="O11" s="64"/>
    </x:row>
    <x:row r="12" spans="1:15" ht="15" customHeight="1" x14ac:dyDescent="0.3">
      <x:c r="A12" s="238"/>
      <x:c r="B12" s="526" t="str">
        <x:f>$N$5</x:f>
        <x:v>PGT (UG fee)</x:v>
      </x:c>
      <x:c r="C12" s="493">
        <x:v>192.000</x:v>
      </x:c>
      <x:c r="D12" s="501">
        <x:v>1.000</x:v>
      </x:c>
      <x:c r="E12" s="502">
        <x:v>0.670</x:v>
      </x:c>
      <x:c r="F12" s="501">
        <x:v>0.000</x:v>
      </x:c>
      <x:c r="G12" s="502">
        <x:v>0.000</x:v>
      </x:c>
      <x:c r="H12" s="242">
        <x:v>193.670</x:v>
      </x:c>
      <x:c r="I12" s="244">
        <x:v>150965.765</x:v>
      </x:c>
      <x:c r="K12" s="72" t="s">
        <x:v>186</x:v>
      </x:c>
      <x:c r="L12" s="72" t="s">
        <x:v>34</x:v>
      </x:c>
      <x:c r="N12" s="64"/>
      <x:c r="O12" s="64"/>
    </x:row>
    <x:row r="13" spans="1:15" ht="15" customHeight="1" x14ac:dyDescent="0.3">
      <x:c r="A13" s="239" t="s">
        <x:v>176</x:v>
      </x:c>
      <x:c r="B13" s="527" t="s">
        <x:v>6</x:v>
      </x:c>
      <x:c r="C13" s="250">
        <x:v>6191.000</x:v>
      </x:c>
      <x:c r="D13" s="241">
        <x:v>194.000</x:v>
      </x:c>
      <x:c r="E13" s="240">
        <x:v>25.970</x:v>
      </x:c>
      <x:c r="F13" s="241">
        <x:v>8.960</x:v>
      </x:c>
      <x:c r="G13" s="240">
        <x:v>0.000</x:v>
      </x:c>
      <x:c r="H13" s="247">
        <x:v>6419.930</x:v>
      </x:c>
      <x:c r="I13" s="248">
        <x:v>510384.435</x:v>
      </x:c>
      <x:c r="K13" s="72" t="s">
        <x:v>187</x:v>
      </x:c>
      <x:c r="L13" s="72" t="s">
        <x:v>6</x:v>
      </x:c>
      <x:c r="N13" s="64"/>
      <x:c r="O13" s="64"/>
    </x:row>
    <x:row r="14" spans="1:15" ht="15" customHeight="1" x14ac:dyDescent="0.3">
      <x:c r="A14" s="238"/>
      <x:c r="B14" s="526" t="str">
        <x:f>$N$5</x:f>
        <x:v>PGT (UG fee)</x:v>
      </x:c>
      <x:c r="C14" s="242">
        <x:v>102.000</x:v>
      </x:c>
      <x:c r="D14" s="243">
        <x:v>6.000</x:v>
      </x:c>
      <x:c r="E14" s="242">
        <x:v>0</x:v>
      </x:c>
      <x:c r="F14" s="243">
        <x:v>0</x:v>
      </x:c>
      <x:c r="G14" s="242">
        <x:v>-11.000</x:v>
      </x:c>
      <x:c r="H14" s="245">
        <x:v>97.000</x:v>
      </x:c>
      <x:c r="I14" s="246">
        <x:v>75611.500</x:v>
      </x:c>
      <x:c r="K14" s="72" t="s">
        <x:v>187</x:v>
      </x:c>
      <x:c r="L14" s="72" t="s">
        <x:v>34</x:v>
      </x:c>
      <x:c r="N14" s="64"/>
      <x:c r="O14" s="64"/>
    </x:row>
    <x:row r="15" spans="1:15" ht="15" customHeight="1" x14ac:dyDescent="0.3">
      <x:c r="A15" s="239" t="s">
        <x:v>144</x:v>
      </x:c>
      <x:c r="B15" s="527" t="s">
        <x:v>6</x:v>
      </x:c>
      <x:c r="C15" s="240">
        <x:v>27942.000</x:v>
      </x:c>
      <x:c r="D15" s="241">
        <x:v>1324.000</x:v>
      </x:c>
      <x:c r="E15" s="240">
        <x:v>560.390</x:v>
      </x:c>
      <x:c r="F15" s="241">
        <x:v>198.160</x:v>
      </x:c>
      <x:c r="G15" s="240">
        <x:v>0.000</x:v>
      </x:c>
      <x:c r="H15" s="247">
        <x:v>30024.550</x:v>
      </x:c>
      <x:c r="I15" s="248">
        <x:v>6402735.288</x:v>
      </x:c>
      <x:c r="K15" s="72" t="s">
        <x:v>188</x:v>
      </x:c>
      <x:c r="L15" s="72" t="s">
        <x:v>6</x:v>
      </x:c>
      <x:c r="N15" s="64"/>
      <x:c r="O15" s="64"/>
    </x:row>
    <x:row r="16" spans="1:15" ht="15" customHeight="1" x14ac:dyDescent="0.3">
      <x:c r="A16" s="238"/>
      <x:c r="B16" s="526" t="str">
        <x:f>$N$5</x:f>
        <x:v>PGT (UG fee)</x:v>
      </x:c>
      <x:c r="C16" s="242">
        <x:v>965.000</x:v>
      </x:c>
      <x:c r="D16" s="243">
        <x:v>70.000</x:v>
      </x:c>
      <x:c r="E16" s="242">
        <x:v>4.420</x:v>
      </x:c>
      <x:c r="F16" s="243">
        <x:v>21.880</x:v>
      </x:c>
      <x:c r="G16" s="242">
        <x:v>-46.710</x:v>
      </x:c>
      <x:c r="H16" s="245">
        <x:v>1014.590</x:v>
      </x:c>
      <x:c r="I16" s="246">
        <x:v>926574.318</x:v>
      </x:c>
      <x:c r="K16" s="72" t="s">
        <x:v>188</x:v>
      </x:c>
      <x:c r="L16" s="72" t="s">
        <x:v>34</x:v>
      </x:c>
      <x:c r="N16" s="64"/>
      <x:c r="O16" s="64"/>
    </x:row>
    <x:row r="17" spans="1:15" ht="15" customHeight="1" x14ac:dyDescent="0.3">
      <x:c r="A17" s="239" t="s">
        <x:v>145</x:v>
      </x:c>
      <x:c r="B17" s="527" t="s">
        <x:v>6</x:v>
      </x:c>
      <x:c r="C17" s="240">
        <x:v>5871.000</x:v>
      </x:c>
      <x:c r="D17" s="241">
        <x:v>192.000</x:v>
      </x:c>
      <x:c r="E17" s="240">
        <x:v>25.260</x:v>
      </x:c>
      <x:c r="F17" s="241">
        <x:v>5.700</x:v>
      </x:c>
      <x:c r="G17" s="240">
        <x:v>0.000</x:v>
      </x:c>
      <x:c r="H17" s="247">
        <x:v>6093.960</x:v>
      </x:c>
      <x:c r="I17" s="248">
        <x:v>2518328.970</x:v>
      </x:c>
      <x:c r="K17" s="72" t="s">
        <x:v>189</x:v>
      </x:c>
      <x:c r="L17" s="72" t="s">
        <x:v>6</x:v>
      </x:c>
      <x:c r="N17" s="64"/>
      <x:c r="O17" s="64"/>
    </x:row>
    <x:row r="18" spans="1:15" ht="15" customHeight="1" x14ac:dyDescent="0.3">
      <x:c r="A18" s="238"/>
      <x:c r="B18" s="526" t="str">
        <x:f>$N$5</x:f>
        <x:v>PGT (UG fee)</x:v>
      </x:c>
      <x:c r="C18" s="242">
        <x:v>159.000</x:v>
      </x:c>
      <x:c r="D18" s="243">
        <x:v>11.000</x:v>
      </x:c>
      <x:c r="E18" s="242">
        <x:v>1.500</x:v>
      </x:c>
      <x:c r="F18" s="243">
        <x:v>1.000</x:v>
      </x:c>
      <x:c r="G18" s="242">
        <x:v>0.000</x:v>
      </x:c>
      <x:c r="H18" s="245">
        <x:v>172.500</x:v>
      </x:c>
      <x:c r="I18" s="246">
        <x:v>192035.625</x:v>
      </x:c>
      <x:c r="K18" s="72" t="s">
        <x:v>189</x:v>
      </x:c>
      <x:c r="L18" s="72" t="s">
        <x:v>34</x:v>
      </x:c>
      <x:c r="N18" s="64"/>
      <x:c r="O18" s="64"/>
    </x:row>
    <x:row r="19" spans="1:15" ht="15" customHeight="1" x14ac:dyDescent="0.3">
      <x:c r="A19" s="239" t="s">
        <x:v>151</x:v>
      </x:c>
      <x:c r="B19" s="527" t="s">
        <x:v>6</x:v>
      </x:c>
      <x:c r="C19" s="240">
        <x:v>850.000</x:v>
      </x:c>
      <x:c r="D19" s="241">
        <x:v>61.000</x:v>
      </x:c>
      <x:c r="E19" s="240">
        <x:v>30.530</x:v>
      </x:c>
      <x:c r="F19" s="241">
        <x:v>2.480</x:v>
      </x:c>
      <x:c r="G19" s="240">
        <x:v>-4.000</x:v>
      </x:c>
      <x:c r="H19" s="247">
        <x:v>940.010</x:v>
      </x:c>
      <x:c r="I19" s="248">
        <x:v>388459.133</x:v>
      </x:c>
      <x:c r="K19" s="72" t="s">
        <x:v>190</x:v>
      </x:c>
      <x:c r="L19" s="72" t="s">
        <x:v>6</x:v>
      </x:c>
      <x:c r="N19" s="64"/>
      <x:c r="O19" s="64"/>
    </x:row>
    <x:row r="20" spans="1:15" ht="15" customHeight="1" x14ac:dyDescent="0.3">
      <x:c r="A20" s="238"/>
      <x:c r="B20" s="526" t="str">
        <x:f>$N$5</x:f>
        <x:v>PGT (UG fee)</x:v>
      </x:c>
      <x:c r="C20" s="242">
        <x:v>61.000</x:v>
      </x:c>
      <x:c r="D20" s="243">
        <x:v>1.000</x:v>
      </x:c>
      <x:c r="E20" s="242">
        <x:v>0.330</x:v>
      </x:c>
      <x:c r="F20" s="243">
        <x:v>0.330</x:v>
      </x:c>
      <x:c r="G20" s="242">
        <x:v>0.000</x:v>
      </x:c>
      <x:c r="H20" s="245">
        <x:v>62.660</x:v>
      </x:c>
      <x:c r="I20" s="246">
        <x:v>69756.245</x:v>
      </x:c>
      <x:c r="K20" s="72" t="s">
        <x:v>190</x:v>
      </x:c>
      <x:c r="L20" s="72" t="s">
        <x:v>34</x:v>
      </x:c>
      <x:c r="N20" s="64"/>
      <x:c r="O20" s="64"/>
    </x:row>
    <x:row r="21" spans="1:15" ht="15" customHeight="1" x14ac:dyDescent="0.3">
      <x:c r="A21" s="239" t="s">
        <x:v>146</x:v>
      </x:c>
      <x:c r="B21" s="527" t="s">
        <x:v>6</x:v>
      </x:c>
      <x:c r="C21" s="240">
        <x:v>7271.000</x:v>
      </x:c>
      <x:c r="D21" s="241">
        <x:v>245.000</x:v>
      </x:c>
      <x:c r="E21" s="240">
        <x:v>148.710</x:v>
      </x:c>
      <x:c r="F21" s="241">
        <x:v>68.040</x:v>
      </x:c>
      <x:c r="G21" s="240">
        <x:v>0.000</x:v>
      </x:c>
      <x:c r="H21" s="247">
        <x:v>7732.750</x:v>
      </x:c>
      <x:c r="I21" s="248">
        <x:v>1649008.938</x:v>
      </x:c>
      <x:c r="K21" s="72" t="s">
        <x:v>191</x:v>
      </x:c>
      <x:c r="L21" s="72" t="s">
        <x:v>6</x:v>
      </x:c>
      <x:c r="N21" s="64"/>
      <x:c r="O21" s="64"/>
    </x:row>
    <x:row r="22" spans="1:15" ht="15" customHeight="1" x14ac:dyDescent="0.3">
      <x:c r="A22" s="238"/>
      <x:c r="B22" s="526" t="str">
        <x:f>$N$5</x:f>
        <x:v>PGT (UG fee)</x:v>
      </x:c>
      <x:c r="C22" s="242">
        <x:v>969.000</x:v>
      </x:c>
      <x:c r="D22" s="243">
        <x:v>47.000</x:v>
      </x:c>
      <x:c r="E22" s="242">
        <x:v>3.150</x:v>
      </x:c>
      <x:c r="F22" s="243">
        <x:v>3.340</x:v>
      </x:c>
      <x:c r="G22" s="242">
        <x:v>0.000</x:v>
      </x:c>
      <x:c r="H22" s="245">
        <x:v>1022.490</x:v>
      </x:c>
      <x:c r="I22" s="246">
        <x:v>933788.992</x:v>
      </x:c>
      <x:c r="K22" s="72" t="s">
        <x:v>191</x:v>
      </x:c>
      <x:c r="L22" s="72" t="s">
        <x:v>34</x:v>
      </x:c>
      <x:c r="N22" s="64"/>
      <x:c r="O22" s="64"/>
    </x:row>
    <x:row r="23" spans="1:15" ht="15" customHeight="1" x14ac:dyDescent="0.3">
      <x:c r="A23" s="249" t="s">
        <x:v>148</x:v>
      </x:c>
      <x:c r="B23" s="528" t="s">
        <x:v>6</x:v>
      </x:c>
      <x:c r="C23" s="250">
        <x:v>169.000</x:v>
      </x:c>
      <x:c r="D23" s="251">
        <x:v>0.000</x:v>
      </x:c>
      <x:c r="E23" s="250">
        <x:v>0</x:v>
      </x:c>
      <x:c r="F23" s="251">
        <x:v>0</x:v>
      </x:c>
      <x:c r="G23" s="250">
        <x:v>0.000</x:v>
      </x:c>
      <x:c r="H23" s="252">
        <x:v>169.000</x:v>
      </x:c>
      <x:c r="I23" s="253">
        <x:v>36039.250</x:v>
      </x:c>
      <x:c r="K23" s="72" t="s">
        <x:v>192</x:v>
      </x:c>
      <x:c r="L23" s="72" t="s">
        <x:v>6</x:v>
      </x:c>
      <x:c r="N23" s="64"/>
      <x:c r="O23" s="64"/>
    </x:row>
    <x:row r="24" spans="1:15" ht="15" customHeight="1" x14ac:dyDescent="0.3">
      <x:c r="A24" s="238"/>
      <x:c r="B24" s="526" t="str">
        <x:f>$N$5</x:f>
        <x:v>PGT (UG fee)</x:v>
      </x:c>
      <x:c r="C24" s="242">
        <x:v>0</x:v>
      </x:c>
      <x:c r="D24" s="243">
        <x:v>0</x:v>
      </x:c>
      <x:c r="E24" s="242">
        <x:v>0</x:v>
      </x:c>
      <x:c r="F24" s="243">
        <x:v>0</x:v>
      </x:c>
      <x:c r="G24" s="242">
        <x:v>0</x:v>
      </x:c>
      <x:c r="H24" s="245">
        <x:v>0</x:v>
      </x:c>
      <x:c r="I24" s="246">
        <x:v>0</x:v>
      </x:c>
      <x:c r="K24" s="72" t="s">
        <x:v>192</x:v>
      </x:c>
      <x:c r="L24" s="72" t="s">
        <x:v>34</x:v>
      </x:c>
      <x:c r="N24" s="64"/>
      <x:c r="O24" s="64"/>
    </x:row>
    <x:row r="25" spans="1:15" ht="15" customHeight="1" x14ac:dyDescent="0.3">
      <x:c r="A25" s="249" t="s">
        <x:v>177</x:v>
      </x:c>
      <x:c r="B25" s="528" t="s">
        <x:v>6</x:v>
      </x:c>
      <x:c r="C25" s="250">
        <x:v>2768.000</x:v>
      </x:c>
      <x:c r="D25" s="251">
        <x:v>82.000</x:v>
      </x:c>
      <x:c r="E25" s="250">
        <x:v>112.530</x:v>
      </x:c>
      <x:c r="F25" s="251">
        <x:v>61.700</x:v>
      </x:c>
      <x:c r="G25" s="250">
        <x:v>0.000</x:v>
      </x:c>
      <x:c r="H25" s="252">
        <x:v>3024.230</x:v>
      </x:c>
      <x:c r="I25" s="253">
        <x:v>240426.285</x:v>
      </x:c>
      <x:c r="K25" s="72" t="s">
        <x:v>193</x:v>
      </x:c>
      <x:c r="L25" s="72" t="s">
        <x:v>6</x:v>
      </x:c>
      <x:c r="N25" s="64"/>
      <x:c r="O25" s="64"/>
    </x:row>
    <x:row r="26" spans="1:15" ht="15" customHeight="1" x14ac:dyDescent="0.3">
      <x:c r="A26" s="238"/>
      <x:c r="B26" s="526" t="str">
        <x:f>$N$5</x:f>
        <x:v>PGT (UG fee)</x:v>
      </x:c>
      <x:c r="C26" s="242">
        <x:v>630.000</x:v>
      </x:c>
      <x:c r="D26" s="243">
        <x:v>7.000</x:v>
      </x:c>
      <x:c r="E26" s="242">
        <x:v>0.890</x:v>
      </x:c>
      <x:c r="F26" s="243">
        <x:v>2.390</x:v>
      </x:c>
      <x:c r="G26" s="242">
        <x:v>0.000</x:v>
      </x:c>
      <x:c r="H26" s="242">
        <x:v>640.280</x:v>
      </x:c>
      <x:c r="I26" s="244">
        <x:v>499098.260</x:v>
      </x:c>
      <x:c r="K26" s="72" t="s">
        <x:v>193</x:v>
      </x:c>
      <x:c r="L26" s="72" t="s">
        <x:v>34</x:v>
      </x:c>
      <x:c r="N26" s="64"/>
      <x:c r="O26" s="64"/>
    </x:row>
    <x:row r="27" spans="1:15" ht="15" customHeight="1" x14ac:dyDescent="0.3">
      <x:c r="A27" s="249" t="s">
        <x:v>178</x:v>
      </x:c>
      <x:c r="B27" s="528" t="s">
        <x:v>6</x:v>
      </x:c>
      <x:c r="C27" s="250">
        <x:v>1589.000</x:v>
      </x:c>
      <x:c r="D27" s="251">
        <x:v>27.000</x:v>
      </x:c>
      <x:c r="E27" s="250">
        <x:v>30.270</x:v>
      </x:c>
      <x:c r="F27" s="251">
        <x:v>8.760</x:v>
      </x:c>
      <x:c r="G27" s="250">
        <x:v>0.000</x:v>
      </x:c>
      <x:c r="H27" s="252">
        <x:v>1655.030</x:v>
      </x:c>
      <x:c r="I27" s="253">
        <x:v>131574.885</x:v>
      </x:c>
      <x:c r="K27" s="72" t="s">
        <x:v>194</x:v>
      </x:c>
      <x:c r="L27" s="72" t="s">
        <x:v>6</x:v>
      </x:c>
      <x:c r="N27" s="64"/>
      <x:c r="O27" s="64"/>
    </x:row>
    <x:row r="28" spans="1:15" ht="15" customHeight="1" x14ac:dyDescent="0.3">
      <x:c r="A28" s="238"/>
      <x:c r="B28" s="526" t="str">
        <x:f>$N$5</x:f>
        <x:v>PGT (UG fee)</x:v>
      </x:c>
      <x:c r="C28" s="242">
        <x:v>0</x:v>
      </x:c>
      <x:c r="D28" s="243">
        <x:v>0</x:v>
      </x:c>
      <x:c r="E28" s="242">
        <x:v>0</x:v>
      </x:c>
      <x:c r="F28" s="243">
        <x:v>0</x:v>
      </x:c>
      <x:c r="G28" s="242">
        <x:v>0</x:v>
      </x:c>
      <x:c r="H28" s="242">
        <x:v>0</x:v>
      </x:c>
      <x:c r="I28" s="244">
        <x:v>0</x:v>
      </x:c>
      <x:c r="K28" s="72" t="s">
        <x:v>194</x:v>
      </x:c>
      <x:c r="L28" s="72" t="s">
        <x:v>34</x:v>
      </x:c>
      <x:c r="N28" s="64"/>
      <x:c r="O28" s="64"/>
    </x:row>
    <x:row r="29" spans="1:15" ht="15" customHeight="1" x14ac:dyDescent="0.3">
      <x:c r="A29" s="249" t="s">
        <x:v>152</x:v>
      </x:c>
      <x:c r="B29" s="528" t="s">
        <x:v>6</x:v>
      </x:c>
      <x:c r="C29" s="250">
        <x:v>182.000</x:v>
      </x:c>
      <x:c r="D29" s="251">
        <x:v>5.000</x:v>
      </x:c>
      <x:c r="E29" s="250">
        <x:v>0.200</x:v>
      </x:c>
      <x:c r="F29" s="251">
        <x:v>0.000</x:v>
      </x:c>
      <x:c r="G29" s="250">
        <x:v>0.000</x:v>
      </x:c>
      <x:c r="H29" s="252">
        <x:v>187.200</x:v>
      </x:c>
      <x:c r="I29" s="253">
        <x:v>670082.400</x:v>
      </x:c>
      <x:c r="K29" s="72" t="s">
        <x:v>195</x:v>
      </x:c>
      <x:c r="L29" s="72" t="s">
        <x:v>6</x:v>
      </x:c>
      <x:c r="N29" s="64"/>
      <x:c r="O29" s="64"/>
    </x:row>
    <x:row r="30" spans="1:15" ht="15" customHeight="1" x14ac:dyDescent="0.3">
      <x:c r="A30" s="238"/>
      <x:c r="B30" s="526" t="str">
        <x:f>$N$5</x:f>
        <x:v>PGT (UG fee)</x:v>
      </x:c>
      <x:c r="C30" s="242">
        <x:v>0</x:v>
      </x:c>
      <x:c r="D30" s="243">
        <x:v>0</x:v>
      </x:c>
      <x:c r="E30" s="242">
        <x:v>0</x:v>
      </x:c>
      <x:c r="F30" s="243">
        <x:v>0</x:v>
      </x:c>
      <x:c r="G30" s="242">
        <x:v>0</x:v>
      </x:c>
      <x:c r="H30" s="245">
        <x:v>0</x:v>
      </x:c>
      <x:c r="I30" s="246">
        <x:v>0</x:v>
      </x:c>
      <x:c r="K30" s="72" t="s">
        <x:v>195</x:v>
      </x:c>
      <x:c r="L30" s="72" t="s">
        <x:v>34</x:v>
      </x:c>
      <x:c r="N30" s="64"/>
      <x:c r="O30" s="64"/>
    </x:row>
    <x:row r="31" spans="1:15" ht="15" customHeight="1" x14ac:dyDescent="0.3">
      <x:c r="A31" s="249" t="s">
        <x:v>153</x:v>
      </x:c>
      <x:c r="B31" s="528" t="s">
        <x:v>6</x:v>
      </x:c>
      <x:c r="C31" s="250">
        <x:v>78.000</x:v>
      </x:c>
      <x:c r="D31" s="251">
        <x:v>0.000</x:v>
      </x:c>
      <x:c r="E31" s="250">
        <x:v>0.800</x:v>
      </x:c>
      <x:c r="F31" s="251">
        <x:v>0.000</x:v>
      </x:c>
      <x:c r="G31" s="250">
        <x:v>0.000</x:v>
      </x:c>
      <x:c r="H31" s="252">
        <x:v>78.800</x:v>
      </x:c>
      <x:c r="I31" s="253">
        <x:v>282064.600</x:v>
      </x:c>
      <x:c r="K31" s="72" t="s">
        <x:v>196</x:v>
      </x:c>
      <x:c r="L31" s="72" t="s">
        <x:v>6</x:v>
      </x:c>
      <x:c r="N31" s="64"/>
      <x:c r="O31" s="64"/>
    </x:row>
    <x:row r="32" spans="1:15" ht="15" customHeight="1" x14ac:dyDescent="0.3">
      <x:c r="A32" s="238"/>
      <x:c r="B32" s="526" t="str">
        <x:f>$N$5</x:f>
        <x:v>PGT (UG fee)</x:v>
      </x:c>
      <x:c r="C32" s="242">
        <x:v>0</x:v>
      </x:c>
      <x:c r="D32" s="243">
        <x:v>0</x:v>
      </x:c>
      <x:c r="E32" s="242">
        <x:v>0</x:v>
      </x:c>
      <x:c r="F32" s="243">
        <x:v>0</x:v>
      </x:c>
      <x:c r="G32" s="242">
        <x:v>0</x:v>
      </x:c>
      <x:c r="H32" s="245">
        <x:v>0</x:v>
      </x:c>
      <x:c r="I32" s="246">
        <x:v>0</x:v>
      </x:c>
      <x:c r="K32" s="72" t="s">
        <x:v>196</x:v>
      </x:c>
      <x:c r="L32" s="72" t="s">
        <x:v>34</x:v>
      </x:c>
      <x:c r="N32" s="64"/>
      <x:c r="O32" s="64"/>
    </x:row>
    <x:row r="33" spans="1:16" ht="15" customHeight="1" x14ac:dyDescent="0.3">
      <x:c r="A33" s="249" t="s">
        <x:v>179</x:v>
      </x:c>
      <x:c r="B33" s="528" t="s">
        <x:v>6</x:v>
      </x:c>
      <x:c r="C33" s="250">
        <x:v>4594.000</x:v>
      </x:c>
      <x:c r="D33" s="251">
        <x:v>51.000</x:v>
      </x:c>
      <x:c r="E33" s="250">
        <x:v>75.170</x:v>
      </x:c>
      <x:c r="F33" s="251">
        <x:v>24.470</x:v>
      </x:c>
      <x:c r="G33" s="250">
        <x:v>0.000</x:v>
      </x:c>
      <x:c r="H33" s="252">
        <x:v>4744.640</x:v>
      </x:c>
      <x:c r="I33" s="253">
        <x:v>377198.880</x:v>
      </x:c>
      <x:c r="K33" s="72" t="s">
        <x:v>197</x:v>
      </x:c>
      <x:c r="L33" s="72" t="s">
        <x:v>6</x:v>
      </x:c>
      <x:c r="N33" s="64"/>
      <x:c r="O33" s="64"/>
    </x:row>
    <x:row r="34" spans="1:16" ht="15" customHeight="1" x14ac:dyDescent="0.3">
      <x:c r="A34" s="238"/>
      <x:c r="B34" s="526" t="str">
        <x:f>$N$5</x:f>
        <x:v>PGT (UG fee)</x:v>
      </x:c>
      <x:c r="C34" s="242">
        <x:v>924.000</x:v>
      </x:c>
      <x:c r="D34" s="243">
        <x:v>3.000</x:v>
      </x:c>
      <x:c r="E34" s="242">
        <x:v>1.000</x:v>
      </x:c>
      <x:c r="F34" s="243">
        <x:v>1.000</x:v>
      </x:c>
      <x:c r="G34" s="242">
        <x:v>0.000</x:v>
      </x:c>
      <x:c r="H34" s="242">
        <x:v>929.000</x:v>
      </x:c>
      <x:c r="I34" s="244">
        <x:v>724155.500</x:v>
      </x:c>
      <x:c r="K34" s="72" t="s">
        <x:v>197</x:v>
      </x:c>
      <x:c r="L34" s="72" t="s">
        <x:v>34</x:v>
      </x:c>
      <x:c r="N34" s="64"/>
      <x:c r="O34" s="64"/>
      <x:c r="P34" s="236"/>
    </x:row>
    <x:row r="35" spans="1:16" ht="15" customHeight="1" x14ac:dyDescent="0.3">
      <x:c r="A35" s="249" t="s">
        <x:v>377</x:v>
      </x:c>
      <x:c r="B35" s="528" t="s">
        <x:v>6</x:v>
      </x:c>
      <x:c r="C35" s="250">
        <x:v>462.000</x:v>
      </x:c>
      <x:c r="D35" s="254">
        <x:v>17.000</x:v>
      </x:c>
      <x:c r="E35" s="250">
        <x:v>9.840</x:v>
      </x:c>
      <x:c r="F35" s="254">
        <x:v>3.960</x:v>
      </x:c>
      <x:c r="G35" s="250">
        <x:v>0.000</x:v>
      </x:c>
      <x:c r="H35" s="252">
        <x:v>492.800</x:v>
      </x:c>
      <x:c r="I35" s="253">
        <x:v>630537.600</x:v>
      </x:c>
      <x:c r="K35" s="72" t="s">
        <x:v>198</x:v>
      </x:c>
      <x:c r="L35" s="72" t="s">
        <x:v>6</x:v>
      </x:c>
      <x:c r="N35" s="64"/>
    </x:row>
    <x:row r="36" spans="1:16" ht="15" customHeight="1" x14ac:dyDescent="0.3">
      <x:c r="A36" s="238"/>
      <x:c r="B36" s="526" t="str">
        <x:f>$N$5</x:f>
        <x:v>PGT (UG fee)</x:v>
      </x:c>
      <x:c r="C36" s="242">
        <x:v>13.000</x:v>
      </x:c>
      <x:c r="D36" s="255">
        <x:v>5.000</x:v>
      </x:c>
      <x:c r="E36" s="242">
        <x:v>0.250</x:v>
      </x:c>
      <x:c r="F36" s="255">
        <x:v>0.000</x:v>
      </x:c>
      <x:c r="G36" s="242">
        <x:v>0.000</x:v>
      </x:c>
      <x:c r="H36" s="245">
        <x:v>18.250</x:v>
      </x:c>
      <x:c r="I36" s="246">
        <x:v>36125.875</x:v>
      </x:c>
      <x:c r="K36" s="72" t="s">
        <x:v>198</x:v>
      </x:c>
      <x:c r="L36" s="72" t="s">
        <x:v>34</x:v>
      </x:c>
      <x:c r="N36" s="64"/>
    </x:row>
    <x:row r="37" spans="1:16" ht="15" customHeight="1" x14ac:dyDescent="0.3">
      <x:c r="A37" s="249" t="s">
        <x:v>147</x:v>
      </x:c>
      <x:c r="B37" s="528" t="s">
        <x:v>6</x:v>
      </x:c>
      <x:c r="C37" s="250">
        <x:v>2980.000</x:v>
      </x:c>
      <x:c r="D37" s="254">
        <x:v>69.000</x:v>
      </x:c>
      <x:c r="E37" s="250">
        <x:v>22.850</x:v>
      </x:c>
      <x:c r="F37" s="254">
        <x:v>3.140</x:v>
      </x:c>
      <x:c r="G37" s="250">
        <x:v>0.000</x:v>
      </x:c>
      <x:c r="H37" s="252">
        <x:v>3074.990</x:v>
      </x:c>
      <x:c r="I37" s="253">
        <x:v>3934449.705</x:v>
      </x:c>
      <x:c r="K37" s="72" t="s">
        <x:v>199</x:v>
      </x:c>
      <x:c r="L37" s="72" t="s">
        <x:v>6</x:v>
      </x:c>
      <x:c r="N37" s="64"/>
    </x:row>
    <x:row r="38" spans="1:16" ht="15" customHeight="1" x14ac:dyDescent="0.3">
      <x:c r="A38" s="238"/>
      <x:c r="B38" s="526" t="str">
        <x:f>$N$5</x:f>
        <x:v>PGT (UG fee)</x:v>
      </x:c>
      <x:c r="C38" s="242">
        <x:v>65.000</x:v>
      </x:c>
      <x:c r="D38" s="255">
        <x:v>1.000</x:v>
      </x:c>
      <x:c r="E38" s="242">
        <x:v>0.500</x:v>
      </x:c>
      <x:c r="F38" s="255">
        <x:v>0.000</x:v>
      </x:c>
      <x:c r="G38" s="242">
        <x:v>0.000</x:v>
      </x:c>
      <x:c r="H38" s="245">
        <x:v>66.500</x:v>
      </x:c>
      <x:c r="I38" s="246">
        <x:v>131636.750</x:v>
      </x:c>
      <x:c r="K38" s="72" t="s">
        <x:v>199</x:v>
      </x:c>
      <x:c r="L38" s="72" t="s">
        <x:v>34</x:v>
      </x:c>
      <x:c r="N38" s="64"/>
    </x:row>
    <x:row r="39" spans="1:16" ht="15" customHeight="1" x14ac:dyDescent="0.3">
      <x:c r="A39" s="249" t="s">
        <x:v>149</x:v>
      </x:c>
      <x:c r="B39" s="528" t="s">
        <x:v>6</x:v>
      </x:c>
      <x:c r="C39" s="250">
        <x:v>563.000</x:v>
      </x:c>
      <x:c r="D39" s="254">
        <x:v>16.000</x:v>
      </x:c>
      <x:c r="E39" s="250">
        <x:v>5.820</x:v>
      </x:c>
      <x:c r="F39" s="254">
        <x:v>0.000</x:v>
      </x:c>
      <x:c r="G39" s="250">
        <x:v>-9.000</x:v>
      </x:c>
      <x:c r="H39" s="252">
        <x:v>575.820</x:v>
      </x:c>
      <x:c r="I39" s="253">
        <x:v>736761.690</x:v>
      </x:c>
      <x:c r="K39" s="72" t="s">
        <x:v>200</x:v>
      </x:c>
      <x:c r="L39" s="72" t="s">
        <x:v>6</x:v>
      </x:c>
      <x:c r="N39" s="64"/>
    </x:row>
    <x:row r="40" spans="1:16" ht="15" customHeight="1" x14ac:dyDescent="0.3">
      <x:c r="A40" s="239"/>
      <x:c r="B40" s="527" t="str">
        <x:f>$N$5</x:f>
        <x:v>PGT (UG fee)</x:v>
      </x:c>
      <x:c r="C40" s="394">
        <x:v>32.000</x:v>
      </x:c>
      <x:c r="D40" s="257">
        <x:v>22.000</x:v>
      </x:c>
      <x:c r="E40" s="394">
        <x:v>0.500</x:v>
      </x:c>
      <x:c r="F40" s="257">
        <x:v>0.000</x:v>
      </x:c>
      <x:c r="G40" s="394">
        <x:v>-7.000</x:v>
      </x:c>
      <x:c r="H40" s="256">
        <x:v>47.500</x:v>
      </x:c>
      <x:c r="I40" s="258">
        <x:v>94026.250</x:v>
      </x:c>
      <x:c r="K40" s="72" t="s">
        <x:v>200</x:v>
      </x:c>
      <x:c r="L40" s="72" t="s">
        <x:v>34</x:v>
      </x:c>
      <x:c r="N40" s="64"/>
    </x:row>
    <x:row r="41" spans="1:16" ht="15" customHeight="1" x14ac:dyDescent="0.3">
      <x:c r="A41" s="249" t="s">
        <x:v>150</x:v>
      </x:c>
      <x:c r="B41" s="528" t="s">
        <x:v>6</x:v>
      </x:c>
      <x:c r="C41" s="250">
        <x:v>1116.000</x:v>
      </x:c>
      <x:c r="D41" s="254">
        <x:v>128.000</x:v>
      </x:c>
      <x:c r="E41" s="250">
        <x:v>5.350</x:v>
      </x:c>
      <x:c r="F41" s="254">
        <x:v>43.670</x:v>
      </x:c>
      <x:c r="G41" s="250">
        <x:v>14.700</x:v>
      </x:c>
      <x:c r="H41" s="252">
        <x:v>1307.720</x:v>
      </x:c>
      <x:c r="I41" s="253">
        <x:v>365507.740</x:v>
      </x:c>
      <x:c r="K41" s="72" t="s">
        <x:v>201</x:v>
      </x:c>
      <x:c r="L41" s="72" t="s">
        <x:v>6</x:v>
      </x:c>
      <x:c r="N41" s="64"/>
    </x:row>
    <x:row r="42" spans="1:16" ht="15" customHeight="1" thickBot="1" x14ac:dyDescent="0.35">
      <x:c r="A42" s="239"/>
      <x:c r="B42" s="527" t="str">
        <x:f>$N$5</x:f>
        <x:v>PGT (UG fee)</x:v>
      </x:c>
      <x:c r="C42" s="394">
        <x:v>461.000</x:v>
      </x:c>
      <x:c r="D42" s="257">
        <x:v>10.000</x:v>
      </x:c>
      <x:c r="E42" s="394">
        <x:v>0.000</x:v>
      </x:c>
      <x:c r="F42" s="257">
        <x:v>12.950</x:v>
      </x:c>
      <x:c r="G42" s="394">
        <x:v>-14.700</x:v>
      </x:c>
      <x:c r="H42" s="256">
        <x:v>469.250</x:v>
      </x:c>
      <x:c r="I42" s="258">
        <x:v>459630.375</x:v>
      </x:c>
      <x:c r="K42" s="72" t="s">
        <x:v>201</x:v>
      </x:c>
      <x:c r="L42" s="72" t="s">
        <x:v>34</x:v>
      </x:c>
      <x:c r="N42" s="64"/>
    </x:row>
    <x:row r="43" spans="1:16" ht="15" customHeight="1" thickTop="1" x14ac:dyDescent="0.3">
      <x:c r="A43" s="259" t="s">
        <x:v>3</x:v>
      </x:c>
      <x:c r="B43" s="529" t="s">
        <x:v>6</x:v>
      </x:c>
      <x:c r="C43" s="523">
        <x:v>63772.000</x:v>
      </x:c>
      <x:c r="D43" s="261">
        <x:v>2672.000</x:v>
      </x:c>
      <x:c r="E43" s="260">
        <x:v>1057.410</x:v>
      </x:c>
      <x:c r="F43" s="261">
        <x:v>429.940</x:v>
      </x:c>
      <x:c r="G43" s="260">
        <x:v>30.700</x:v>
      </x:c>
      <x:c r="H43" s="260">
        <x:v>67303.090</x:v>
      </x:c>
      <x:c r="I43" s="262">
        <x:v>18935701.767</x:v>
      </x:c>
      <x:c r="K43" s="72" t="s">
        <x:v>203</x:v>
      </x:c>
      <x:c r="L43" s="72" t="s">
        <x:v>6</x:v>
      </x:c>
      <x:c r="N43" s="64"/>
    </x:row>
    <x:row r="44" spans="1:16" ht="15" customHeight="1" x14ac:dyDescent="0.3">
      <x:c r="A44" s="263"/>
      <x:c r="B44" s="530" t="str">
        <x:f>$N$5</x:f>
        <x:v>PGT (UG fee)</x:v>
      </x:c>
      <x:c r="C44" s="395">
        <x:v>4573.000</x:v>
      </x:c>
      <x:c r="D44" s="265">
        <x:v>184.000</x:v>
      </x:c>
      <x:c r="E44" s="395">
        <x:v>13.210</x:v>
      </x:c>
      <x:c r="F44" s="503">
        <x:v>42.890</x:v>
      </x:c>
      <x:c r="G44" s="395">
        <x:v>-79.410</x:v>
      </x:c>
      <x:c r="H44" s="264">
        <x:v>4733.690</x:v>
      </x:c>
      <x:c r="I44" s="266">
        <x:v>4293405.455</x:v>
      </x:c>
      <x:c r="K44" s="72" t="s">
        <x:v>203</x:v>
      </x:c>
      <x:c r="L44" s="72" t="s">
        <x:v>34</x:v>
      </x:c>
      <x:c r="N44" s="64"/>
    </x:row>
    <x:row r="45" spans="1:16" ht="15" customHeight="1" thickBot="1" x14ac:dyDescent="0.35">
      <x:c r="A45" s="267"/>
      <x:c r="B45" s="531" t="s">
        <x:v>4</x:v>
      </x:c>
      <x:c r="C45" s="268">
        <x:v>68345.000</x:v>
      </x:c>
      <x:c r="D45" s="269">
        <x:v>2856.000</x:v>
      </x:c>
      <x:c r="E45" s="268">
        <x:v>1070.620</x:v>
      </x:c>
      <x:c r="F45" s="269">
        <x:v>472.830</x:v>
      </x:c>
      <x:c r="G45" s="268">
        <x:v>-48.710</x:v>
      </x:c>
      <x:c r="H45" s="268">
        <x:v>72036.780</x:v>
      </x:c>
      <x:c r="I45" s="484">
        <x:v>23229109.000</x:v>
      </x:c>
      <x:c r="K45" s="72" t="s">
        <x:v>203</x:v>
      </x:c>
      <x:c r="L45" s="72" t="s">
        <x:v>203</x:v>
      </x:c>
      <x:c r="N45" s="64"/>
    </x:row>
    <x:row r="47" spans="1:16" hidden="1" x14ac:dyDescent="0.3">
      <x:c r="A47" s="69" t="s">
        <x:v>202</x:v>
      </x:c>
      <x:c r="B47" s="69"/>
      <x:c r="C47" s="72" t="s">
        <x:v>2</x:v>
      </x:c>
      <x:c r="D47" s="72" t="s">
        <x:v>2</x:v>
      </x:c>
      <x:c r="E47" s="72" t="s">
        <x:v>1</x:v>
      </x:c>
      <x:c r="F47" s="72" t="s">
        <x:v>1</x:v>
      </x:c>
      <x:c r="G47" s="72" t="s">
        <x:v>203</x:v>
      </x:c>
      <x:c r="H47" s="72" t="s">
        <x:v>203</x:v>
      </x:c>
      <x:c r="I47" s="72" t="s">
        <x:v>203</x:v>
      </x:c>
    </x:row>
    <x:row r="48" spans="1:16" hidden="1" x14ac:dyDescent="0.3">
      <x:c r="C48" s="72" t="s">
        <x:v>336</x:v>
      </x:c>
      <x:c r="D48" s="72" t="s">
        <x:v>337</x:v>
      </x:c>
      <x:c r="E48" s="72" t="s">
        <x:v>336</x:v>
      </x:c>
      <x:c r="F48" s="72" t="s">
        <x:v>337</x:v>
      </x:c>
      <x:c r="G48" s="72" t="s">
        <x:v>338</x:v>
      </x:c>
      <x:c r="H48" s="72" t="s">
        <x:v>312</x:v>
      </x:c>
      <x:c r="I48" s="72" t="s">
        <x:v>339</x:v>
      </x:c>
    </x:row>
  </x:sheetData>
  <x:mergeCells count="7">
    <x:mergeCell ref="I4:I6"/>
    <x:mergeCell ref="A1:F1"/>
    <x:mergeCell ref="C5:D5"/>
    <x:mergeCell ref="E5:F5"/>
    <x:mergeCell ref="C4:F4"/>
    <x:mergeCell ref="G4:G6"/>
    <x:mergeCell ref="H4:H6"/>
  </x:mergeCells>
  <x:conditionalFormatting sqref="C8:D8 C10:D10 H7:I10">
    <x:cfRule type="cellIs" dxfId="22" priority="16" operator="equal">
      <x:formula>0</x:formula>
    </x:cfRule>
  </x:conditionalFormatting>
  <x:conditionalFormatting sqref="C9:D9 C7:D7 E43 E45 C11:D11 H12:I12 H14:I24 H26:I26 H28:I32 H34:I42 F43:I45 C13:D45 C12">
    <x:cfRule type="cellIs" dxfId="21" priority="14" operator="equal">
      <x:formula>0</x:formula>
    </x:cfRule>
  </x:conditionalFormatting>
  <x:conditionalFormatting sqref="G8 G10">
    <x:cfRule type="cellIs" dxfId="20" priority="11" operator="equal">
      <x:formula>0</x:formula>
    </x:cfRule>
  </x:conditionalFormatting>
  <x:conditionalFormatting sqref="G9 G7 G11:G42">
    <x:cfRule type="cellIs" dxfId="19" priority="10" operator="equal">
      <x:formula>0</x:formula>
    </x:cfRule>
  </x:conditionalFormatting>
  <x:conditionalFormatting sqref="E8:F8 E10:F10">
    <x:cfRule type="cellIs" dxfId="18" priority="9" operator="equal">
      <x:formula>0</x:formula>
    </x:cfRule>
  </x:conditionalFormatting>
  <x:conditionalFormatting sqref="E9:F9 E7:F7 E11:F42">
    <x:cfRule type="cellIs" dxfId="17" priority="8" operator="equal">
      <x:formula>0</x:formula>
    </x:cfRule>
  </x:conditionalFormatting>
  <x:conditionalFormatting sqref="D12">
    <x:cfRule type="cellIs" dxfId="16" priority="7" operator="equal">
      <x:formula>0</x:formula>
    </x:cfRule>
  </x:conditionalFormatting>
  <x:conditionalFormatting sqref="E44">
    <x:cfRule type="cellIs" dxfId="15" priority="6" operator="equal">
      <x:formula>0</x:formula>
    </x:cfRule>
  </x:conditionalFormatting>
  <x:conditionalFormatting sqref="H11:I11">
    <x:cfRule type="cellIs" dxfId="14" priority="5" operator="equal">
      <x:formula>0</x:formula>
    </x:cfRule>
  </x:conditionalFormatting>
  <x:conditionalFormatting sqref="H13:I13">
    <x:cfRule type="cellIs" dxfId="13" priority="4" operator="equal">
      <x:formula>0</x:formula>
    </x:cfRule>
  </x:conditionalFormatting>
  <x:conditionalFormatting sqref="H25:I25">
    <x:cfRule type="cellIs" dxfId="12" priority="3" operator="equal">
      <x:formula>0</x:formula>
    </x:cfRule>
  </x:conditionalFormatting>
  <x:conditionalFormatting sqref="H27:I27">
    <x:cfRule type="cellIs" dxfId="11" priority="2" operator="equal">
      <x:formula>0</x:formula>
    </x:cfRule>
  </x:conditionalFormatting>
  <x:conditionalFormatting sqref="H33:I33">
    <x:cfRule type="cellIs" dxfId="10" priority="1" operator="equal">
      <x:formula>0</x:formula>
    </x:cfRule>
  </x:conditionalFormatting>
  <x:pageMargins left="0.70866141732283472" right="0.70866141732283472" top="0.74803149606299213" bottom="0.74803149606299213" header="0.31496062992125984" footer="0.31496062992125984"/>
  <x:pageSetup paperSize="9" scale="71" orientation="landscape" r:id="rId1"/>
  <x:headerFooter>
    <x:oddHeader>&amp;CPage &amp;P&amp;R&amp;F</x:oddHeader>
  </x:headerFooter>
  <x:ignoredErrors>
    <x:ignoredError sqref="H2:I3 H1 A2:B2 E2:E3 D2:D3 D10 H8:I8 A43:B45 B3 A6:B34 A5:B5 H10:I10 E5 A36:B42 B35 H12:I12 H14:I24 H26:I26 H28:I32 H34:I42" unlocked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K12"/>
  <x:sheetViews>
    <x:sheetView showGridLines="0" workbookViewId="0">
      <x:pane xSplit="1" ySplit="6" topLeftCell="B7" activePane="bottomRight" state="frozen"/>
      <x:selection sqref="A1:E1"/>
      <x:selection pane="topRight" sqref="A1:E1"/>
      <x:selection pane="bottomLeft" sqref="A1:E1"/>
      <x:selection pane="bottomRight" sqref="A1:E1"/>
    </x:sheetView>
  </x:sheetViews>
  <x:sheetFormatPr defaultColWidth="9.1796875" defaultRowHeight="13.5" x14ac:dyDescent="0.3"/>
  <x:cols>
    <x:col min="1" max="1" width="52.26953125" style="56" customWidth="1"/>
    <x:col min="2" max="3" width="10.7265625" style="56" customWidth="1"/>
    <x:col min="4" max="4" width="10.26953125" style="56" customWidth="1"/>
    <x:col min="5" max="5" width="9.54296875" style="56" customWidth="1"/>
    <x:col min="6" max="6" width="14.26953125" style="56" customWidth="1"/>
    <x:col min="7" max="7" width="14.1796875" style="56" customWidth="1"/>
    <x:col min="8" max="8" width="9.1796875" style="56"/>
    <x:col min="9" max="9" width="11.54296875" style="56" hidden="1" customWidth="1"/>
    <x:col min="10" max="11" width="9.1796875" style="56" customWidth="1"/>
    <x:col min="12" max="16384" width="9.1796875" style="56"/>
  </x:cols>
  <x:sheetData>
    <x:row r="1" spans="1:11" ht="15.75" customHeight="1" x14ac:dyDescent="0.3">
      <x:c r="A1" s="554" t="str">
        <x:f>'A Summary'!K20</x:f>
        <x:v xml:space="preserve">Provider </x:v>
      </x:c>
      <x:c r="B1" s="554"/>
      <x:c r="C1" s="554"/>
      <x:c r="D1" s="554"/>
      <x:c r="E1" s="554"/>
      <x:c r="G1" s="103"/>
      <x:c r="K1" s="64"/>
    </x:row>
    <x:row r="2" spans="1:11" x14ac:dyDescent="0.3">
      <x:c r="B2" s="57"/>
      <x:c r="C2" s="57"/>
      <x:c r="K2" s="64"/>
    </x:row>
    <x:row r="3" spans="1:11" ht="22.75" customHeight="1" thickBot="1" x14ac:dyDescent="0.35">
      <x:c r="A3" s="104" t="s">
        <x:v>325</x:v>
      </x:c>
      <x:c r="E3" s="64"/>
      <x:c r="F3" s="64"/>
      <x:c r="G3" s="64"/>
      <x:c r="H3" s="64"/>
      <x:c r="K3" s="57"/>
    </x:row>
    <x:row r="4" spans="1:11" ht="43.5" customHeight="1" x14ac:dyDescent="0.3">
      <x:c r="A4" s="105"/>
      <x:c r="B4" s="574" t="s">
        <x:v>330</x:v>
      </x:c>
      <x:c r="C4" s="562"/>
      <x:c r="D4" s="562"/>
      <x:c r="E4" s="563"/>
      <x:c r="F4" s="575" t="s">
        <x:v>167</x:v>
      </x:c>
      <x:c r="G4" s="567" t="s">
        <x:v>168</x:v>
      </x:c>
    </x:row>
    <x:row r="5" spans="1:11" x14ac:dyDescent="0.3">
      <x:c r="A5" s="155"/>
      <x:c r="B5" s="570" t="s">
        <x:v>281</x:v>
      </x:c>
      <x:c r="C5" s="571"/>
      <x:c r="D5" s="572" t="s">
        <x:v>166</x:v>
      </x:c>
      <x:c r="E5" s="573"/>
      <x:c r="F5" s="576"/>
      <x:c r="G5" s="568"/>
    </x:row>
    <x:row r="6" spans="1:11" ht="27" x14ac:dyDescent="0.3">
      <x:c r="A6" s="218" t="s">
        <x:v>163</x:v>
      </x:c>
      <x:c r="B6" s="487" t="s">
        <x:v>296</x:v>
      </x:c>
      <x:c r="C6" s="486" t="s">
        <x:v>162</x:v>
      </x:c>
      <x:c r="D6" s="219" t="s">
        <x:v>296</x:v>
      </x:c>
      <x:c r="E6" s="220" t="s">
        <x:v>162</x:v>
      </x:c>
      <x:c r="F6" s="577"/>
      <x:c r="G6" s="569"/>
      <x:c r="I6" s="221" t="s">
        <x:v>170</x:v>
      </x:c>
    </x:row>
    <x:row r="7" spans="1:11" ht="15" customHeight="1" x14ac:dyDescent="0.3">
      <x:c r="A7" s="222" t="s">
        <x:v>164</x:v>
      </x:c>
      <x:c r="B7" s="223">
        <x:v>5037.000</x:v>
      </x:c>
      <x:c r="C7" s="224">
        <x:v>53.000</x:v>
      </x:c>
      <x:c r="D7" s="225">
        <x:v>2001.000</x:v>
      </x:c>
      <x:c r="E7" s="226">
        <x:v>10.000</x:v>
      </x:c>
      <x:c r="F7" s="223">
        <x:v>7101.000</x:v>
      </x:c>
      <x:c r="G7" s="224">
        <x:v>16438815.000</x:v>
      </x:c>
      <x:c r="I7" s="72" t="s">
        <x:v>171</x:v>
      </x:c>
    </x:row>
    <x:row r="8" spans="1:11" ht="15" customHeight="1" thickBot="1" x14ac:dyDescent="0.35">
      <x:c r="A8" s="227" t="s">
        <x:v>165</x:v>
      </x:c>
      <x:c r="B8" s="228">
        <x:v>4804.000</x:v>
      </x:c>
      <x:c r="C8" s="229">
        <x:v>157.000</x:v>
      </x:c>
      <x:c r="D8" s="432">
        <x:v>0</x:v>
      </x:c>
      <x:c r="E8" s="433">
        <x:v>0</x:v>
      </x:c>
      <x:c r="F8" s="228">
        <x:v>4961.000</x:v>
      </x:c>
      <x:c r="G8" s="229">
        <x:v>11484715.000</x:v>
      </x:c>
      <x:c r="I8" s="72" t="s">
        <x:v>172</x:v>
      </x:c>
    </x:row>
    <x:row r="9" spans="1:11" ht="15" customHeight="1" thickTop="1" thickBot="1" x14ac:dyDescent="0.35">
      <x:c r="A9" s="230" t="s">
        <x:v>3</x:v>
      </x:c>
      <x:c r="B9" s="231">
        <x:v>9841.000</x:v>
      </x:c>
      <x:c r="C9" s="232">
        <x:v>210.000</x:v>
      </x:c>
      <x:c r="D9" s="233">
        <x:v>2001.000</x:v>
      </x:c>
      <x:c r="E9" s="234">
        <x:v>10.000</x:v>
      </x:c>
      <x:c r="F9" s="231">
        <x:v>12062.000</x:v>
      </x:c>
      <x:c r="G9" s="232">
        <x:v>27923530.000</x:v>
      </x:c>
      <x:c r="I9" s="72" t="s">
        <x:v>203</x:v>
      </x:c>
    </x:row>
    <x:row r="11" spans="1:11" hidden="1" x14ac:dyDescent="0.3">
      <x:c r="A11" s="235" t="s">
        <x:v>202</x:v>
      </x:c>
      <x:c r="B11" s="154" t="s">
        <x:v>2</x:v>
      </x:c>
      <x:c r="C11" s="154" t="s">
        <x:v>2</x:v>
      </x:c>
      <x:c r="D11" s="154" t="s">
        <x:v>14</x:v>
      </x:c>
      <x:c r="E11" s="154" t="s">
        <x:v>14</x:v>
      </x:c>
      <x:c r="F11" s="154" t="s">
        <x:v>203</x:v>
      </x:c>
      <x:c r="G11" s="154" t="s">
        <x:v>203</x:v>
      </x:c>
    </x:row>
    <x:row r="12" spans="1:11" hidden="1" x14ac:dyDescent="0.3">
      <x:c r="B12" s="154" t="s">
        <x:v>95</x:v>
      </x:c>
      <x:c r="C12" s="154" t="s">
        <x:v>204</x:v>
      </x:c>
      <x:c r="D12" s="154" t="s">
        <x:v>95</x:v>
      </x:c>
      <x:c r="E12" s="154" t="s">
        <x:v>204</x:v>
      </x:c>
      <x:c r="F12" s="154" t="s">
        <x:v>331</x:v>
      </x:c>
      <x:c r="G12" s="154" t="s">
        <x:v>332</x:v>
      </x:c>
    </x:row>
  </x:sheetData>
  <x:mergeCells count="6">
    <x:mergeCell ref="G4:G6"/>
    <x:mergeCell ref="A1:E1"/>
    <x:mergeCell ref="B5:C5"/>
    <x:mergeCell ref="D5:E5"/>
    <x:mergeCell ref="B4:E4"/>
    <x:mergeCell ref="F4:F6"/>
  </x:mergeCells>
  <x:conditionalFormatting sqref="B7:C9 D7:G7 D9:G9 F8:G8">
    <x:cfRule type="cellIs" dxfId="9" priority="1" operator="equal">
      <x:formula>0</x:formula>
    </x:cfRule>
  </x:conditionalFormatting>
  <x:pageMargins left="0.70866141732283472" right="0.70866141732283472" top="0.74803149606299213" bottom="0.74803149606299213" header="0.31496062992125984" footer="0.31496062992125984"/>
  <x:pageSetup paperSize="9" orientation="landscape" r:id="rId1"/>
  <x:headerFooter>
    <x:oddHeader>&amp;CPage &amp;P&amp;R&amp;F</x:oddHeader>
  </x:headerFooter>
  <x:ignoredErrors>
    <x:ignoredError sqref="A2:G2 A5:G5 B3:G3 A7:G8 A6 C6 E6:G6 A4 C4:G4 A1:F1 A9" unlocked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tabColor theme="6" tint="0.39997558519241921"/>
  </x:sheetPr>
  <x:dimension ref="A1:AE100"/>
  <x:sheetViews>
    <x:sheetView showGridLines="0" zoomScaleNormal="100" workbookViewId="0">
      <x:pane xSplit="4" ySplit="5" topLeftCell="E6" activePane="bottomRight" state="frozen"/>
      <x:selection sqref="A1:E1"/>
      <x:selection pane="topRight" sqref="A1:E1"/>
      <x:selection pane="bottomLeft" sqref="A1:E1"/>
      <x:selection pane="bottomRight" sqref="A1:K1"/>
    </x:sheetView>
  </x:sheetViews>
  <x:sheetFormatPr defaultColWidth="9.1796875" defaultRowHeight="13.5" x14ac:dyDescent="0.3"/>
  <x:cols>
    <x:col min="1" max="1" width="7.453125" style="56" customWidth="1"/>
    <x:col min="2" max="2" width="10.453125" style="56" customWidth="1"/>
    <x:col min="3" max="3" width="21.453125" style="56" customWidth="1"/>
    <x:col min="4" max="4" width="16.81640625" style="56" customWidth="1"/>
    <x:col min="5" max="5" width="13.54296875" style="56" customWidth="1"/>
    <x:col min="6" max="6" width="14.7265625" style="56" customWidth="1"/>
    <x:col min="7" max="7" width="13.453125" style="56" customWidth="1"/>
    <x:col min="8" max="9" width="14.81640625" style="56" customWidth="1"/>
    <x:col min="10" max="10" width="13.453125" style="56" customWidth="1"/>
    <x:col min="11" max="11" width="12.7265625" style="56" customWidth="1"/>
    <x:col min="12" max="12" width="14.54296875" style="56" customWidth="1"/>
    <x:col min="13" max="13" width="14.1796875" style="56" customWidth="1"/>
    <x:col min="14" max="14" width="15.453125" style="56" customWidth="1"/>
    <x:col min="15" max="15" width="11.453125" style="56" customWidth="1"/>
    <x:col min="16" max="16" width="9.26953125" style="155" customWidth="1"/>
    <x:col min="17" max="17" width="14.453125" style="56" customWidth="1"/>
    <x:col min="18" max="19" width="15" style="56" customWidth="1"/>
    <x:col min="20" max="20" width="16.1796875" style="56" customWidth="1"/>
    <x:col min="21" max="21" width="12.7265625" style="56" customWidth="1"/>
    <x:col min="22" max="22" width="9.1796875" style="56" customWidth="1"/>
    <x:col min="23" max="23" width="11.1796875" style="56" hidden="1" customWidth="1"/>
    <x:col min="24" max="24" width="8.26953125" style="56" hidden="1" customWidth="1"/>
    <x:col min="25" max="25" width="10.453125" style="56" hidden="1" customWidth="1"/>
    <x:col min="26" max="26" width="8.81640625" style="56" hidden="1" customWidth="1"/>
    <x:col min="27" max="29" width="9.1796875" style="56" customWidth="1"/>
    <x:col min="30" max="31" width="9.1796875" style="56" hidden="1" customWidth="1"/>
    <x:col min="32" max="16384" width="9.1796875" style="56"/>
  </x:cols>
  <x:sheetData>
    <x:row r="1" spans="1:30" ht="15.75" customHeight="1" x14ac:dyDescent="0.3">
      <x:c r="A1" s="554" t="str">
        <x:f>'A Summary'!K20</x:f>
        <x:v xml:space="preserve">Provider </x:v>
      </x:c>
      <x:c r="B1" s="554"/>
      <x:c r="C1" s="554"/>
      <x:c r="D1" s="554"/>
      <x:c r="E1" s="554"/>
      <x:c r="F1" s="554"/>
      <x:c r="G1" s="554"/>
      <x:c r="H1" s="554"/>
      <x:c r="I1" s="554"/>
      <x:c r="J1" s="554"/>
      <x:c r="K1" s="554"/>
      <x:c r="L1" s="103"/>
      <x:c r="M1" s="103"/>
      <x:c r="N1" s="103"/>
      <x:c r="U1" s="103"/>
    </x:row>
    <x:row r="2" spans="1:30" ht="15" customHeight="1" x14ac:dyDescent="0.3">
      <x:c r="B2" s="57"/>
      <x:c r="C2" s="57"/>
      <x:c r="F2" s="64"/>
      <x:c r="G2" s="64"/>
      <x:c r="H2" s="64"/>
      <x:c r="I2" s="64"/>
      <x:c r="J2" s="64"/>
      <x:c r="K2" s="64"/>
    </x:row>
    <x:row r="3" spans="1:30" ht="22.75" customHeight="1" x14ac:dyDescent="0.3">
      <x:c r="A3" s="270" t="s">
        <x:v>369</x:v>
      </x:c>
      <x:c r="F3" s="64"/>
      <x:c r="G3" s="64"/>
      <x:c r="H3" s="64"/>
      <x:c r="I3" s="64"/>
      <x:c r="J3" s="64"/>
      <x:c r="K3" s="64"/>
      <x:c r="Q3" s="582"/>
      <x:c r="R3" s="582"/>
      <x:c r="S3" s="582"/>
      <x:c r="T3" s="582"/>
      <x:c r="U3" s="582"/>
      <x:c r="V3" s="64"/>
    </x:row>
    <x:row r="4" spans="1:30" ht="22.75" customHeight="1" thickBot="1" x14ac:dyDescent="0.4">
      <x:c r="A4" s="270"/>
      <x:c r="F4" s="64"/>
      <x:c r="G4" s="64"/>
      <x:c r="H4" s="64"/>
      <x:c r="I4" s="64"/>
      <x:c r="J4" s="64"/>
      <x:c r="K4" s="64"/>
      <x:c r="Q4" s="583" t="s">
        <x:v>307</x:v>
      </x:c>
      <x:c r="R4" s="583"/>
      <x:c r="S4" s="583"/>
      <x:c r="T4" s="583"/>
      <x:c r="U4" s="583"/>
      <x:c r="V4" s="64"/>
    </x:row>
    <x:row r="5" spans="1:30" s="106" customFormat="1" ht="81" x14ac:dyDescent="0.3">
      <x:c r="A5" s="398" t="s">
        <x:v>13</x:v>
      </x:c>
      <x:c r="B5" s="398" t="s">
        <x:v>0</x:v>
      </x:c>
      <x:c r="C5" s="398" t="s">
        <x:v>5</x:v>
      </x:c>
      <x:c r="D5" s="170" t="s">
        <x:v>10</x:v>
      </x:c>
      <x:c r="E5" s="399" t="s">
        <x:v>300</x:v>
      </x:c>
      <x:c r="F5" s="396" t="s">
        <x:v>310</x:v>
      </x:c>
      <x:c r="G5" s="396" t="s">
        <x:v>301</x:v>
      </x:c>
      <x:c r="H5" s="396" t="s">
        <x:v>302</x:v>
      </x:c>
      <x:c r="I5" s="396" t="s">
        <x:v>294</x:v>
      </x:c>
      <x:c r="J5" s="396" t="s">
        <x:v>92</x:v>
      </x:c>
      <x:c r="K5" s="401" t="s">
        <x:v>389</x:v>
      </x:c>
      <x:c r="L5" s="400" t="s">
        <x:v>100</x:v>
      </x:c>
      <x:c r="M5" s="397" t="s">
        <x:v>93</x:v>
      </x:c>
      <x:c r="N5" s="397" t="s">
        <x:v>291</x:v>
      </x:c>
      <x:c r="O5" s="397" t="s">
        <x:v>94</x:v>
      </x:c>
      <x:c r="P5" s="485"/>
      <x:c r="Q5" s="397" t="s">
        <x:v>358</x:v>
      </x:c>
      <x:c r="R5" s="397" t="s">
        <x:v>391</x:v>
      </x:c>
      <x:c r="S5" s="397" t="s">
        <x:v>93</x:v>
      </x:c>
      <x:c r="T5" s="397" t="s">
        <x:v>291</x:v>
      </x:c>
      <x:c r="U5" s="397" t="s">
        <x:v>94</x:v>
      </x:c>
      <x:c r="W5" s="271" t="s">
        <x:v>30</x:v>
      </x:c>
      <x:c r="X5" s="271" t="s">
        <x:v>31</x:v>
      </x:c>
      <x:c r="Y5" s="271" t="s">
        <x:v>32</x:v>
      </x:c>
      <x:c r="Z5" s="271" t="s">
        <x:v>33</x:v>
      </x:c>
      <x:c r="AB5" s="408"/>
    </x:row>
    <x:row r="6" spans="1:30" x14ac:dyDescent="0.3">
      <x:c r="A6" s="272" t="s">
        <x:v>7</x:v>
      </x:c>
      <x:c r="B6" s="272" t="s">
        <x:v>281</x:v>
      </x:c>
      <x:c r="C6" s="272" t="s">
        <x:v>6</x:v>
      </x:c>
      <x:c r="D6" s="273" t="s">
        <x:v>12</x:v>
      </x:c>
      <x:c r="E6" s="133">
        <x:v>15867.280</x:v>
      </x:c>
      <x:c r="F6" s="422">
        <x:v>0.000</x:v>
      </x:c>
      <x:c r="G6" s="422">
        <x:v>0.000</x:v>
      </x:c>
      <x:c r="H6" s="134">
        <x:v>105.000</x:v>
      </x:c>
      <x:c r="I6" s="126">
        <x:v>-32.983602036431</x:v>
      </x:c>
      <x:c r="J6" s="134">
        <x:v>743</x:v>
      </x:c>
      <x:c r="K6" s="274">
        <x:v>16682.2963979636</x:v>
      </x:c>
      <x:c r="L6" s="446">
        <x:v>0</x:v>
      </x:c>
      <x:c r="M6" s="447">
        <x:v>0</x:v>
      </x:c>
      <x:c r="N6" s="447">
        <x:v>0</x:v>
      </x:c>
      <x:c r="O6" s="275">
        <x:v>3390582.48109822</x:v>
      </x:c>
      <x:c r="Q6" s="134">
        <x:v>553.000</x:v>
      </x:c>
      <x:c r="R6" s="134">
        <x:v>658.000</x:v>
      </x:c>
      <x:c r="S6" s="422">
        <x:v>0</x:v>
      </x:c>
      <x:c r="T6" s="422">
        <x:v>0</x:v>
      </x:c>
      <x:c r="U6" s="135">
        <x:v>45028.82</x:v>
      </x:c>
      <x:c r="W6" s="112" t="s">
        <x:v>7</x:v>
      </x:c>
      <x:c r="X6" s="112" t="s">
        <x:v>2</x:v>
      </x:c>
      <x:c r="Y6" s="112" t="s">
        <x:v>6</x:v>
      </x:c>
      <x:c r="Z6" s="112" t="s">
        <x:v>23</x:v>
      </x:c>
      <x:c r="AB6" s="64"/>
      <x:c r="AD6" s="57" t="s">
        <x:v>119</x:v>
      </x:c>
    </x:row>
    <x:row r="7" spans="1:30" x14ac:dyDescent="0.3">
      <x:c r="A7" s="155"/>
      <x:c r="B7" s="155"/>
      <x:c r="C7" s="276"/>
      <x:c r="D7" s="277" t="s">
        <x:v>11</x:v>
      </x:c>
      <x:c r="E7" s="119">
        <x:v>8192.300</x:v>
      </x:c>
      <x:c r="F7" s="415">
        <x:v>0.000</x:v>
      </x:c>
      <x:c r="G7" s="415">
        <x:v>0.000</x:v>
      </x:c>
      <x:c r="H7" s="120">
        <x:v>0.000</x:v>
      </x:c>
      <x:c r="I7" s="415">
        <x:v>0</x:v>
      </x:c>
      <x:c r="J7" s="120">
        <x:v>0</x:v>
      </x:c>
      <x:c r="K7" s="278">
        <x:v>8192.3</x:v>
      </x:c>
      <x:c r="L7" s="448">
        <x:v>0</x:v>
      </x:c>
      <x:c r="M7" s="449">
        <x:v>0</x:v>
      </x:c>
      <x:c r="N7" s="449">
        <x:v>0</x:v>
      </x:c>
      <x:c r="O7" s="279">
        <x:v>2026296.9</x:v>
      </x:c>
      <x:c r="Q7" s="120">
        <x:v>0.000</x:v>
      </x:c>
      <x:c r="R7" s="120">
        <x:v>0.000</x:v>
      </x:c>
      <x:c r="S7" s="415">
        <x:v>0</x:v>
      </x:c>
      <x:c r="T7" s="415">
        <x:v>0</x:v>
      </x:c>
      <x:c r="U7" s="121">
        <x:v>0</x:v>
      </x:c>
      <x:c r="W7" s="112" t="s">
        <x:v>7</x:v>
      </x:c>
      <x:c r="X7" s="112" t="s">
        <x:v>2</x:v>
      </x:c>
      <x:c r="Y7" s="112" t="s">
        <x:v>6</x:v>
      </x:c>
      <x:c r="Z7" s="112" t="s">
        <x:v>24</x:v>
      </x:c>
      <x:c r="AB7" s="64"/>
      <x:c r="AD7" s="57" t="s">
        <x:v>121</x:v>
      </x:c>
    </x:row>
    <x:row r="8" spans="1:30" x14ac:dyDescent="0.3">
      <x:c r="A8" s="155"/>
      <x:c r="B8" s="155"/>
      <x:c r="C8" s="280" t="str">
        <x:f>$AD$9</x:f>
        <x:v>PGT (Masters' loan)</x:v>
      </x:c>
      <x:c r="D8" s="281" t="s">
        <x:v>12</x:v>
      </x:c>
      <x:c r="E8" s="124">
        <x:v>2.470</x:v>
      </x:c>
      <x:c r="F8" s="416">
        <x:v>0.000</x:v>
      </x:c>
      <x:c r="G8" s="416">
        <x:v>0.000</x:v>
      </x:c>
      <x:c r="H8" s="416">
        <x:v>0.000</x:v>
      </x:c>
      <x:c r="I8" s="422">
        <x:v>0</x:v>
      </x:c>
      <x:c r="J8" s="126">
        <x:v>0</x:v>
      </x:c>
      <x:c r="K8" s="282">
        <x:v>2.47</x:v>
      </x:c>
      <x:c r="L8" s="447">
        <x:v>0</x:v>
      </x:c>
      <x:c r="M8" s="447">
        <x:v>0</x:v>
      </x:c>
      <x:c r="N8" s="447">
        <x:v>0</x:v>
      </x:c>
      <x:c r="O8" s="283">
        <x:v>2366.4082</x:v>
      </x:c>
      <x:c r="Q8" s="416">
        <x:v>0.000</x:v>
      </x:c>
      <x:c r="R8" s="416">
        <x:v>0.000</x:v>
      </x:c>
      <x:c r="S8" s="416">
        <x:v>0</x:v>
      </x:c>
      <x:c r="T8" s="416">
        <x:v>0</x:v>
      </x:c>
      <x:c r="U8" s="430">
        <x:v>0</x:v>
      </x:c>
      <x:c r="W8" s="112" t="s">
        <x:v>7</x:v>
      </x:c>
      <x:c r="X8" s="112" t="s">
        <x:v>2</x:v>
      </x:c>
      <x:c r="Y8" s="112" t="s">
        <x:v>97</x:v>
      </x:c>
      <x:c r="Z8" s="112" t="s">
        <x:v>23</x:v>
      </x:c>
      <x:c r="AB8" s="64"/>
      <x:c r="AD8" s="56" t="s">
        <x:v>297</x:v>
      </x:c>
    </x:row>
    <x:row r="9" spans="1:30" x14ac:dyDescent="0.3">
      <x:c r="A9" s="155"/>
      <x:c r="B9" s="155"/>
      <x:c r="C9" s="276"/>
      <x:c r="D9" s="277" t="s">
        <x:v>11</x:v>
      </x:c>
      <x:c r="E9" s="119">
        <x:v>1071.120</x:v>
      </x:c>
      <x:c r="F9" s="415">
        <x:v>0.000</x:v>
      </x:c>
      <x:c r="G9" s="415">
        <x:v>0.000</x:v>
      </x:c>
      <x:c r="H9" s="415">
        <x:v>0.000</x:v>
      </x:c>
      <x:c r="I9" s="415">
        <x:v>0</x:v>
      </x:c>
      <x:c r="J9" s="120">
        <x:v>0</x:v>
      </x:c>
      <x:c r="K9" s="278">
        <x:v>1071.12</x:v>
      </x:c>
      <x:c r="L9" s="449">
        <x:v>0</x:v>
      </x:c>
      <x:c r="M9" s="449">
        <x:v>0</x:v>
      </x:c>
      <x:c r="N9" s="449">
        <x:v>0</x:v>
      </x:c>
      <x:c r="O9" s="279">
        <x:v>881022.5424</x:v>
      </x:c>
      <x:c r="Q9" s="415">
        <x:v>0.000</x:v>
      </x:c>
      <x:c r="R9" s="415">
        <x:v>0.000</x:v>
      </x:c>
      <x:c r="S9" s="415">
        <x:v>0</x:v>
      </x:c>
      <x:c r="T9" s="415">
        <x:v>0</x:v>
      </x:c>
      <x:c r="U9" s="428">
        <x:v>0</x:v>
      </x:c>
      <x:c r="W9" s="112" t="s">
        <x:v>7</x:v>
      </x:c>
      <x:c r="X9" s="112" t="s">
        <x:v>2</x:v>
      </x:c>
      <x:c r="Y9" s="112" t="s">
        <x:v>97</x:v>
      </x:c>
      <x:c r="Z9" s="112" t="s">
        <x:v>24</x:v>
      </x:c>
      <x:c r="AB9" s="64"/>
      <x:c r="AD9" s="56" t="s">
        <x:v>304</x:v>
      </x:c>
    </x:row>
    <x:row r="10" spans="1:30" x14ac:dyDescent="0.3">
      <x:c r="A10" s="155"/>
      <x:c r="B10" s="155"/>
      <x:c r="C10" s="280" t="str">
        <x:f>$AD$10</x:f>
        <x:v>PGT (Other)</x:v>
      </x:c>
      <x:c r="D10" s="281" t="s">
        <x:v>12</x:v>
      </x:c>
      <x:c r="E10" s="124">
        <x:v>46.280</x:v>
      </x:c>
      <x:c r="F10" s="416">
        <x:v>0.000</x:v>
      </x:c>
      <x:c r="G10" s="416">
        <x:v>0.000</x:v>
      </x:c>
      <x:c r="H10" s="416">
        <x:v>0.000</x:v>
      </x:c>
      <x:c r="I10" s="416">
        <x:v>0</x:v>
      </x:c>
      <x:c r="J10" s="126">
        <x:v>0</x:v>
      </x:c>
      <x:c r="K10" s="282">
        <x:v>46.28</x:v>
      </x:c>
      <x:c r="L10" s="284">
        <x:v>46707.1644</x:v>
      </x:c>
      <x:c r="M10" s="447">
        <x:v>0</x:v>
      </x:c>
      <x:c r="N10" s="447">
        <x:v>0</x:v>
      </x:c>
      <x:c r="O10" s="284">
        <x:v>12885.907</x:v>
      </x:c>
      <x:c r="Q10" s="416">
        <x:v>0.000</x:v>
      </x:c>
      <x:c r="R10" s="416">
        <x:v>0.000</x:v>
      </x:c>
      <x:c r="S10" s="416">
        <x:v>0</x:v>
      </x:c>
      <x:c r="T10" s="416">
        <x:v>0</x:v>
      </x:c>
      <x:c r="U10" s="430">
        <x:v>0</x:v>
      </x:c>
      <x:c r="W10" s="112" t="s">
        <x:v>7</x:v>
      </x:c>
      <x:c r="X10" s="112" t="s">
        <x:v>2</x:v>
      </x:c>
      <x:c r="Y10" s="112" t="s">
        <x:v>98</x:v>
      </x:c>
      <x:c r="Z10" s="112" t="s">
        <x:v>23</x:v>
      </x:c>
      <x:c r="AB10" s="64"/>
      <x:c r="AD10" s="56" t="s">
        <x:v>305</x:v>
      </x:c>
    </x:row>
    <x:row r="11" spans="1:30" x14ac:dyDescent="0.3">
      <x:c r="A11" s="155"/>
      <x:c r="B11" s="285"/>
      <x:c r="C11" s="285"/>
      <x:c r="D11" s="286" t="s">
        <x:v>11</x:v>
      </x:c>
      <x:c r="E11" s="287">
        <x:v>189.000</x:v>
      </x:c>
      <x:c r="F11" s="441">
        <x:v>0.000</x:v>
      </x:c>
      <x:c r="G11" s="441">
        <x:v>0.000</x:v>
      </x:c>
      <x:c r="H11" s="441">
        <x:v>0.000</x:v>
      </x:c>
      <x:c r="I11" s="441">
        <x:v>0</x:v>
      </x:c>
      <x:c r="J11" s="288">
        <x:v>0</x:v>
      </x:c>
      <x:c r="K11" s="289">
        <x:v>189</x:v>
      </x:c>
      <x:c r="L11" s="290">
        <x:v>190744.47</x:v>
      </x:c>
      <x:c r="M11" s="450">
        <x:v>0</x:v>
      </x:c>
      <x:c r="N11" s="450">
        <x:v>0</x:v>
      </x:c>
      <x:c r="O11" s="290">
        <x:v>108262.74</x:v>
      </x:c>
      <x:c r="Q11" s="441">
        <x:v>0.000</x:v>
      </x:c>
      <x:c r="R11" s="441">
        <x:v>0.000</x:v>
      </x:c>
      <x:c r="S11" s="441">
        <x:v>0</x:v>
      </x:c>
      <x:c r="T11" s="441">
        <x:v>0</x:v>
      </x:c>
      <x:c r="U11" s="471">
        <x:v>0</x:v>
      </x:c>
      <x:c r="W11" s="112" t="s">
        <x:v>7</x:v>
      </x:c>
      <x:c r="X11" s="112" t="s">
        <x:v>2</x:v>
      </x:c>
      <x:c r="Y11" s="112" t="s">
        <x:v>98</x:v>
      </x:c>
      <x:c r="Z11" s="112" t="s">
        <x:v>24</x:v>
      </x:c>
      <x:c r="AB11" s="64"/>
    </x:row>
    <x:row r="12" spans="1:30" x14ac:dyDescent="0.3">
      <x:c r="A12" s="155"/>
      <x:c r="B12" s="155" t="s">
        <x:v>285</x:v>
      </x:c>
      <x:c r="C12" s="155" t="s">
        <x:v>6</x:v>
      </x:c>
      <x:c r="D12" s="273" t="s">
        <x:v>12</x:v>
      </x:c>
      <x:c r="E12" s="133">
        <x:v>11.010</x:v>
      </x:c>
      <x:c r="F12" s="422">
        <x:v>0.000</x:v>
      </x:c>
      <x:c r="G12" s="422">
        <x:v>0.000</x:v>
      </x:c>
      <x:c r="H12" s="126">
        <x:v>0.150</x:v>
      </x:c>
      <x:c r="I12" s="416">
        <x:v>0</x:v>
      </x:c>
      <x:c r="J12" s="134">
        <x:v>0</x:v>
      </x:c>
      <x:c r="K12" s="274">
        <x:v>11.16</x:v>
      </x:c>
      <x:c r="L12" s="446">
        <x:v>0</x:v>
      </x:c>
      <x:c r="M12" s="451">
        <x:v>0</x:v>
      </x:c>
      <x:c r="N12" s="451">
        <x:v>0</x:v>
      </x:c>
      <x:c r="O12" s="283">
        <x:v>766.448</x:v>
      </x:c>
      <x:c r="Q12" s="134">
        <x:v>0.810</x:v>
      </x:c>
      <x:c r="R12" s="134">
        <x:v>0.960</x:v>
      </x:c>
      <x:c r="S12" s="422">
        <x:v>0</x:v>
      </x:c>
      <x:c r="T12" s="422">
        <x:v>0</x:v>
      </x:c>
      <x:c r="U12" s="135">
        <x:v>0</x:v>
      </x:c>
      <x:c r="W12" s="112" t="s">
        <x:v>7</x:v>
      </x:c>
      <x:c r="X12" s="112" t="s">
        <x:v>1</x:v>
      </x:c>
      <x:c r="Y12" s="112" t="s">
        <x:v>6</x:v>
      </x:c>
      <x:c r="Z12" s="112" t="s">
        <x:v>23</x:v>
      </x:c>
      <x:c r="AB12" s="64"/>
    </x:row>
    <x:row r="13" spans="1:30" x14ac:dyDescent="0.3">
      <x:c r="A13" s="155"/>
      <x:c r="B13" s="155"/>
      <x:c r="C13" s="276"/>
      <x:c r="D13" s="277" t="s">
        <x:v>11</x:v>
      </x:c>
      <x:c r="E13" s="119">
        <x:v>7.400</x:v>
      </x:c>
      <x:c r="F13" s="415">
        <x:v>0.000</x:v>
      </x:c>
      <x:c r="G13" s="415">
        <x:v>0.000</x:v>
      </x:c>
      <x:c r="H13" s="120">
        <x:v>0.000</x:v>
      </x:c>
      <x:c r="I13" s="415">
        <x:v>0</x:v>
      </x:c>
      <x:c r="J13" s="120">
        <x:v>0</x:v>
      </x:c>
      <x:c r="K13" s="278">
        <x:v>7.4</x:v>
      </x:c>
      <x:c r="L13" s="448">
        <x:v>0</x:v>
      </x:c>
      <x:c r="M13" s="449">
        <x:v>0</x:v>
      </x:c>
      <x:c r="N13" s="449">
        <x:v>0</x:v>
      </x:c>
      <x:c r="O13" s="279">
        <x:v>7089.644</x:v>
      </x:c>
      <x:c r="Q13" s="120">
        <x:v>0.000</x:v>
      </x:c>
      <x:c r="R13" s="120">
        <x:v>0.000</x:v>
      </x:c>
      <x:c r="S13" s="415">
        <x:v>0</x:v>
      </x:c>
      <x:c r="T13" s="415">
        <x:v>0</x:v>
      </x:c>
      <x:c r="U13" s="121">
        <x:v>0</x:v>
      </x:c>
      <x:c r="W13" s="112" t="s">
        <x:v>7</x:v>
      </x:c>
      <x:c r="X13" s="112" t="s">
        <x:v>1</x:v>
      </x:c>
      <x:c r="Y13" s="112" t="s">
        <x:v>6</x:v>
      </x:c>
      <x:c r="Z13" s="112" t="s">
        <x:v>24</x:v>
      </x:c>
      <x:c r="AB13" s="64"/>
    </x:row>
    <x:row r="14" spans="1:30" x14ac:dyDescent="0.3">
      <x:c r="A14" s="155"/>
      <x:c r="B14" s="155"/>
      <x:c r="C14" s="280" t="str">
        <x:f>$AD$9</x:f>
        <x:v>PGT (Masters' loan)</x:v>
      </x:c>
      <x:c r="D14" s="281" t="s">
        <x:v>12</x:v>
      </x:c>
      <x:c r="E14" s="124">
        <x:v>0</x:v>
      </x:c>
      <x:c r="F14" s="416">
        <x:v>0</x:v>
      </x:c>
      <x:c r="G14" s="416">
        <x:v>0</x:v>
      </x:c>
      <x:c r="H14" s="422">
        <x:v>0</x:v>
      </x:c>
      <x:c r="I14" s="422">
        <x:v>0</x:v>
      </x:c>
      <x:c r="J14" s="126">
        <x:v>0</x:v>
      </x:c>
      <x:c r="K14" s="282">
        <x:v>0</x:v>
      </x:c>
      <x:c r="L14" s="447">
        <x:v>0</x:v>
      </x:c>
      <x:c r="M14" s="447">
        <x:v>0</x:v>
      </x:c>
      <x:c r="N14" s="447">
        <x:v>0</x:v>
      </x:c>
      <x:c r="O14" s="284">
        <x:v>0</x:v>
      </x:c>
      <x:c r="Q14" s="416">
        <x:v>0</x:v>
      </x:c>
      <x:c r="R14" s="416">
        <x:v>0</x:v>
      </x:c>
      <x:c r="S14" s="416">
        <x:v>0</x:v>
      </x:c>
      <x:c r="T14" s="416">
        <x:v>0</x:v>
      </x:c>
      <x:c r="U14" s="430">
        <x:v>0</x:v>
      </x:c>
      <x:c r="W14" s="112" t="s">
        <x:v>7</x:v>
      </x:c>
      <x:c r="X14" s="112" t="s">
        <x:v>1</x:v>
      </x:c>
      <x:c r="Y14" s="112" t="s">
        <x:v>97</x:v>
      </x:c>
      <x:c r="Z14" s="112" t="s">
        <x:v>23</x:v>
      </x:c>
      <x:c r="AB14" s="64"/>
    </x:row>
    <x:row r="15" spans="1:30" x14ac:dyDescent="0.3">
      <x:c r="A15" s="155"/>
      <x:c r="B15" s="155"/>
      <x:c r="C15" s="276"/>
      <x:c r="D15" s="277" t="s">
        <x:v>11</x:v>
      </x:c>
      <x:c r="E15" s="119">
        <x:v>318.350</x:v>
      </x:c>
      <x:c r="F15" s="415">
        <x:v>0.000</x:v>
      </x:c>
      <x:c r="G15" s="415">
        <x:v>0.000</x:v>
      </x:c>
      <x:c r="H15" s="415">
        <x:v>0.000</x:v>
      </x:c>
      <x:c r="I15" s="415">
        <x:v>0</x:v>
      </x:c>
      <x:c r="J15" s="120">
        <x:v>0</x:v>
      </x:c>
      <x:c r="K15" s="278">
        <x:v>318.35</x:v>
      </x:c>
      <x:c r="L15" s="449">
        <x:v>0</x:v>
      </x:c>
      <x:c r="M15" s="449">
        <x:v>0</x:v>
      </x:c>
      <x:c r="N15" s="449">
        <x:v>0</x:v>
      </x:c>
      <x:c r="O15" s="279">
        <x:v>202275.2078</x:v>
      </x:c>
      <x:c r="Q15" s="415">
        <x:v>0.000</x:v>
      </x:c>
      <x:c r="R15" s="415">
        <x:v>0.000</x:v>
      </x:c>
      <x:c r="S15" s="415">
        <x:v>0</x:v>
      </x:c>
      <x:c r="T15" s="415">
        <x:v>0</x:v>
      </x:c>
      <x:c r="U15" s="428">
        <x:v>0</x:v>
      </x:c>
      <x:c r="W15" s="112" t="s">
        <x:v>7</x:v>
      </x:c>
      <x:c r="X15" s="112" t="s">
        <x:v>1</x:v>
      </x:c>
      <x:c r="Y15" s="112" t="s">
        <x:v>97</x:v>
      </x:c>
      <x:c r="Z15" s="112" t="s">
        <x:v>24</x:v>
      </x:c>
      <x:c r="AB15" s="64"/>
    </x:row>
    <x:row r="16" spans="1:30" x14ac:dyDescent="0.3">
      <x:c r="A16" s="155"/>
      <x:c r="B16" s="155"/>
      <x:c r="C16" s="280" t="str">
        <x:f>$AD$10</x:f>
        <x:v>PGT (Other)</x:v>
      </x:c>
      <x:c r="D16" s="281" t="s">
        <x:v>12</x:v>
      </x:c>
      <x:c r="E16" s="124">
        <x:v>123.380</x:v>
      </x:c>
      <x:c r="F16" s="416">
        <x:v>0.000</x:v>
      </x:c>
      <x:c r="G16" s="416">
        <x:v>0.000</x:v>
      </x:c>
      <x:c r="H16" s="416">
        <x:v>0.000</x:v>
      </x:c>
      <x:c r="I16" s="416">
        <x:v>0</x:v>
      </x:c>
      <x:c r="J16" s="126">
        <x:v>0</x:v>
      </x:c>
      <x:c r="K16" s="282">
        <x:v>123.38</x:v>
      </x:c>
      <x:c r="L16" s="284">
        <x:v>124518.7974</x:v>
      </x:c>
      <x:c r="M16" s="447">
        <x:v>0</x:v>
      </x:c>
      <x:c r="N16" s="447">
        <x:v>0</x:v>
      </x:c>
      <x:c r="O16" s="284">
        <x:v>48933.6622</x:v>
      </x:c>
      <x:c r="Q16" s="416">
        <x:v>0.000</x:v>
      </x:c>
      <x:c r="R16" s="416">
        <x:v>0.000</x:v>
      </x:c>
      <x:c r="S16" s="416">
        <x:v>0</x:v>
      </x:c>
      <x:c r="T16" s="416">
        <x:v>0</x:v>
      </x:c>
      <x:c r="U16" s="430">
        <x:v>0</x:v>
      </x:c>
      <x:c r="W16" s="112" t="s">
        <x:v>7</x:v>
      </x:c>
      <x:c r="X16" s="112" t="s">
        <x:v>1</x:v>
      </x:c>
      <x:c r="Y16" s="112" t="s">
        <x:v>98</x:v>
      </x:c>
      <x:c r="Z16" s="112" t="s">
        <x:v>23</x:v>
      </x:c>
      <x:c r="AB16" s="64"/>
    </x:row>
    <x:row r="17" spans="1:28" x14ac:dyDescent="0.3">
      <x:c r="A17" s="291"/>
      <x:c r="B17" s="291"/>
      <x:c r="C17" s="291"/>
      <x:c r="D17" s="218" t="s">
        <x:v>11</x:v>
      </x:c>
      <x:c r="E17" s="130">
        <x:v>66.040</x:v>
      </x:c>
      <x:c r="F17" s="417">
        <x:v>0.000</x:v>
      </x:c>
      <x:c r="G17" s="417">
        <x:v>0.000</x:v>
      </x:c>
      <x:c r="H17" s="417">
        <x:v>0.000</x:v>
      </x:c>
      <x:c r="I17" s="417">
        <x:v>0</x:v>
      </x:c>
      <x:c r="J17" s="131">
        <x:v>0</x:v>
      </x:c>
      <x:c r="K17" s="292">
        <x:v>66.04</x:v>
      </x:c>
      <x:c r="L17" s="279">
        <x:v>66649.5492</x:v>
      </x:c>
      <x:c r="M17" s="449">
        <x:v>0</x:v>
      </x:c>
      <x:c r="N17" s="452">
        <x:v>0</x:v>
      </x:c>
      <x:c r="O17" s="279">
        <x:v>41397.7726</x:v>
      </x:c>
      <x:c r="Q17" s="417">
        <x:v>0.000</x:v>
      </x:c>
      <x:c r="R17" s="417">
        <x:v>0.000</x:v>
      </x:c>
      <x:c r="S17" s="417">
        <x:v>0</x:v>
      </x:c>
      <x:c r="T17" s="417">
        <x:v>0</x:v>
      </x:c>
      <x:c r="U17" s="429">
        <x:v>0</x:v>
      </x:c>
      <x:c r="W17" s="112" t="s">
        <x:v>7</x:v>
      </x:c>
      <x:c r="X17" s="112" t="s">
        <x:v>1</x:v>
      </x:c>
      <x:c r="Y17" s="112" t="s">
        <x:v>98</x:v>
      </x:c>
      <x:c r="Z17" s="112" t="s">
        <x:v>24</x:v>
      </x:c>
      <x:c r="AB17" s="64"/>
    </x:row>
    <x:row r="18" spans="1:28" x14ac:dyDescent="0.3">
      <x:c r="A18" s="272" t="s">
        <x:v>8</x:v>
      </x:c>
      <x:c r="B18" s="272" t="s">
        <x:v>281</x:v>
      </x:c>
      <x:c r="C18" s="155" t="s">
        <x:v>6</x:v>
      </x:c>
      <x:c r="D18" s="273" t="s">
        <x:v>12</x:v>
      </x:c>
      <x:c r="E18" s="133">
        <x:v>217711.770</x:v>
      </x:c>
      <x:c r="F18" s="134">
        <x:v>745.000</x:v>
      </x:c>
      <x:c r="G18" s="422">
        <x:v>0.000</x:v>
      </x:c>
      <x:c r="H18" s="422">
        <x:v>0.000</x:v>
      </x:c>
      <x:c r="I18" s="126">
        <x:v>-21.0420816012446</x:v>
      </x:c>
      <x:c r="J18" s="134">
        <x:v>810</x:v>
      </x:c>
      <x:c r="K18" s="274">
        <x:v>219245.727918399</x:v>
      </x:c>
      <x:c r="L18" s="453">
        <x:v>0</x:v>
      </x:c>
      <x:c r="M18" s="454">
        <x:v>0</x:v>
      </x:c>
      <x:c r="N18" s="454">
        <x:v>0</x:v>
      </x:c>
      <x:c r="O18" s="275">
        <x:v>12949177.5753217</x:v>
      </x:c>
      <x:c r="Q18" s="134">
        <x:v>21145.000</x:v>
      </x:c>
      <x:c r="R18" s="134">
        <x:v>21890.000</x:v>
      </x:c>
      <x:c r="S18" s="422">
        <x:v>0</x:v>
      </x:c>
      <x:c r="T18" s="454">
        <x:v>0</x:v>
      </x:c>
      <x:c r="U18" s="135">
        <x:v>1210917.17</x:v>
      </x:c>
      <x:c r="W18" s="112" t="s">
        <x:v>8</x:v>
      </x:c>
      <x:c r="X18" s="112" t="s">
        <x:v>2</x:v>
      </x:c>
      <x:c r="Y18" s="112" t="s">
        <x:v>6</x:v>
      </x:c>
      <x:c r="Z18" s="112" t="s">
        <x:v>23</x:v>
      </x:c>
      <x:c r="AB18" s="64"/>
    </x:row>
    <x:row r="19" spans="1:28" x14ac:dyDescent="0.3">
      <x:c r="A19" s="155"/>
      <x:c r="B19" s="155"/>
      <x:c r="C19" s="276"/>
      <x:c r="D19" s="277" t="s">
        <x:v>11</x:v>
      </x:c>
      <x:c r="E19" s="119">
        <x:v>410.170</x:v>
      </x:c>
      <x:c r="F19" s="120">
        <x:v>0.000</x:v>
      </x:c>
      <x:c r="G19" s="415">
        <x:v>0.000</x:v>
      </x:c>
      <x:c r="H19" s="415">
        <x:v>0.000</x:v>
      </x:c>
      <x:c r="I19" s="415">
        <x:v>0</x:v>
      </x:c>
      <x:c r="J19" s="120">
        <x:v>0</x:v>
      </x:c>
      <x:c r="K19" s="278">
        <x:v>410.17</x:v>
      </x:c>
      <x:c r="L19" s="448">
        <x:v>0</x:v>
      </x:c>
      <x:c r="M19" s="449">
        <x:v>0</x:v>
      </x:c>
      <x:c r="N19" s="279">
        <x:v>522515.563</x:v>
      </x:c>
      <x:c r="O19" s="279">
        <x:v>40932.96</x:v>
      </x:c>
      <x:c r="Q19" s="120">
        <x:v>0.000</x:v>
      </x:c>
      <x:c r="R19" s="120">
        <x:v>0.000</x:v>
      </x:c>
      <x:c r="S19" s="415">
        <x:v>0</x:v>
      </x:c>
      <x:c r="T19" s="121">
        <x:v>0</x:v>
      </x:c>
      <x:c r="U19" s="121">
        <x:v>0</x:v>
      </x:c>
      <x:c r="W19" s="112" t="s">
        <x:v>8</x:v>
      </x:c>
      <x:c r="X19" s="112" t="s">
        <x:v>2</x:v>
      </x:c>
      <x:c r="Y19" s="112" t="s">
        <x:v>6</x:v>
      </x:c>
      <x:c r="Z19" s="112" t="s">
        <x:v>24</x:v>
      </x:c>
      <x:c r="AB19" s="64"/>
    </x:row>
    <x:row r="20" spans="1:28" x14ac:dyDescent="0.3">
      <x:c r="A20" s="155"/>
      <x:c r="B20" s="155"/>
      <x:c r="C20" s="280" t="str">
        <x:f>$AD$8</x:f>
        <x:v>PGT (UG fee)</x:v>
      </x:c>
      <x:c r="D20" s="273" t="s">
        <x:v>12</x:v>
      </x:c>
      <x:c r="E20" s="124">
        <x:v>2462.000</x:v>
      </x:c>
      <x:c r="F20" s="416">
        <x:v>0.000</x:v>
      </x:c>
      <x:c r="G20" s="126">
        <x:v>55.000</x:v>
      </x:c>
      <x:c r="H20" s="416">
        <x:v>0.000</x:v>
      </x:c>
      <x:c r="I20" s="422">
        <x:v>0</x:v>
      </x:c>
      <x:c r="J20" s="126">
        <x:v>0</x:v>
      </x:c>
      <x:c r="K20" s="282">
        <x:v>2517</x:v>
      </x:c>
      <x:c r="L20" s="446">
        <x:v>0</x:v>
      </x:c>
      <x:c r="M20" s="447">
        <x:v>0</x:v>
      </x:c>
      <x:c r="N20" s="447">
        <x:v>0</x:v>
      </x:c>
      <x:c r="O20" s="283">
        <x:v>296953.48</x:v>
      </x:c>
      <x:c r="Q20" s="126">
        <x:v>2403.000</x:v>
      </x:c>
      <x:c r="R20" s="126">
        <x:v>2458.000</x:v>
      </x:c>
      <x:c r="S20" s="416">
        <x:v>0</x:v>
      </x:c>
      <x:c r="T20" s="416">
        <x:v>0</x:v>
      </x:c>
      <x:c r="U20" s="127">
        <x:v>296953.48</x:v>
      </x:c>
      <x:c r="W20" s="112" t="s">
        <x:v>8</x:v>
      </x:c>
      <x:c r="X20" s="112" t="s">
        <x:v>2</x:v>
      </x:c>
      <x:c r="Y20" s="112" t="s">
        <x:v>34</x:v>
      </x:c>
      <x:c r="Z20" s="112" t="s">
        <x:v>23</x:v>
      </x:c>
      <x:c r="AB20" s="64"/>
    </x:row>
    <x:row r="21" spans="1:28" x14ac:dyDescent="0.3">
      <x:c r="A21" s="155"/>
      <x:c r="B21" s="155"/>
      <x:c r="C21" s="276"/>
      <x:c r="D21" s="277" t="s">
        <x:v>11</x:v>
      </x:c>
      <x:c r="E21" s="119">
        <x:v>16.000</x:v>
      </x:c>
      <x:c r="F21" s="415">
        <x:v>0.000</x:v>
      </x:c>
      <x:c r="G21" s="120">
        <x:v>0.000</x:v>
      </x:c>
      <x:c r="H21" s="415">
        <x:v>0.000</x:v>
      </x:c>
      <x:c r="I21" s="415">
        <x:v>0</x:v>
      </x:c>
      <x:c r="J21" s="120">
        <x:v>0</x:v>
      </x:c>
      <x:c r="K21" s="278">
        <x:v>16</x:v>
      </x:c>
      <x:c r="L21" s="448">
        <x:v>0</x:v>
      </x:c>
      <x:c r="M21" s="279">
        <x:v>16707.2</x:v>
      </x:c>
      <x:c r="N21" s="449">
        <x:v>0</x:v>
      </x:c>
      <x:c r="O21" s="279">
        <x:v>0</x:v>
      </x:c>
      <x:c r="Q21" s="120">
        <x:v>16.000</x:v>
      </x:c>
      <x:c r="R21" s="120">
        <x:v>16.000</x:v>
      </x:c>
      <x:c r="S21" s="121">
        <x:v>16707.2</x:v>
      </x:c>
      <x:c r="T21" s="415">
        <x:v>0</x:v>
      </x:c>
      <x:c r="U21" s="121">
        <x:v>0</x:v>
      </x:c>
      <x:c r="W21" s="112" t="s">
        <x:v>8</x:v>
      </x:c>
      <x:c r="X21" s="112" t="s">
        <x:v>2</x:v>
      </x:c>
      <x:c r="Y21" s="112" t="s">
        <x:v>34</x:v>
      </x:c>
      <x:c r="Z21" s="112" t="s">
        <x:v>24</x:v>
      </x:c>
      <x:c r="AB21" s="64"/>
    </x:row>
    <x:row r="22" spans="1:28" x14ac:dyDescent="0.3">
      <x:c r="A22" s="155"/>
      <x:c r="B22" s="155"/>
      <x:c r="C22" s="280" t="str">
        <x:f>$AD$9</x:f>
        <x:v>PGT (Masters' loan)</x:v>
      </x:c>
      <x:c r="D22" s="281" t="s">
        <x:v>12</x:v>
      </x:c>
      <x:c r="E22" s="124">
        <x:v>937.230</x:v>
      </x:c>
      <x:c r="F22" s="416">
        <x:v>0.000</x:v>
      </x:c>
      <x:c r="G22" s="416">
        <x:v>0.000</x:v>
      </x:c>
      <x:c r="H22" s="416">
        <x:v>0.000</x:v>
      </x:c>
      <x:c r="I22" s="416">
        <x:v>0</x:v>
      </x:c>
      <x:c r="J22" s="126">
        <x:v>0</x:v>
      </x:c>
      <x:c r="K22" s="282">
        <x:v>937.23</x:v>
      </x:c>
      <x:c r="L22" s="447">
        <x:v>0</x:v>
      </x:c>
      <x:c r="M22" s="446">
        <x:v>0</x:v>
      </x:c>
      <x:c r="N22" s="447">
        <x:v>0</x:v>
      </x:c>
      <x:c r="O22" s="283">
        <x:v>60894.142</x:v>
      </x:c>
      <x:c r="Q22" s="416">
        <x:v>0.000</x:v>
      </x:c>
      <x:c r="R22" s="416">
        <x:v>0.000</x:v>
      </x:c>
      <x:c r="S22" s="416">
        <x:v>0</x:v>
      </x:c>
      <x:c r="T22" s="416">
        <x:v>0</x:v>
      </x:c>
      <x:c r="U22" s="430">
        <x:v>0</x:v>
      </x:c>
      <x:c r="W22" s="112" t="s">
        <x:v>8</x:v>
      </x:c>
      <x:c r="X22" s="112" t="s">
        <x:v>2</x:v>
      </x:c>
      <x:c r="Y22" s="112" t="s">
        <x:v>97</x:v>
      </x:c>
      <x:c r="Z22" s="112" t="s">
        <x:v>23</x:v>
      </x:c>
    </x:row>
    <x:row r="23" spans="1:28" x14ac:dyDescent="0.3">
      <x:c r="A23" s="155"/>
      <x:c r="B23" s="155"/>
      <x:c r="C23" s="276"/>
      <x:c r="D23" s="277" t="s">
        <x:v>11</x:v>
      </x:c>
      <x:c r="E23" s="119">
        <x:v>8664.290</x:v>
      </x:c>
      <x:c r="F23" s="415">
        <x:v>0.000</x:v>
      </x:c>
      <x:c r="G23" s="415">
        <x:v>0.000</x:v>
      </x:c>
      <x:c r="H23" s="415">
        <x:v>0.000</x:v>
      </x:c>
      <x:c r="I23" s="415">
        <x:v>0</x:v>
      </x:c>
      <x:c r="J23" s="120">
        <x:v>0</x:v>
      </x:c>
      <x:c r="K23" s="278">
        <x:v>8664.29</x:v>
      </x:c>
      <x:c r="L23" s="449">
        <x:v>0</x:v>
      </x:c>
      <x:c r="M23" s="279">
        <x:v>9047251.618</x:v>
      </x:c>
      <x:c r="N23" s="449">
        <x:v>0</x:v>
      </x:c>
      <x:c r="O23" s="279">
        <x:v>1011192.5952</x:v>
      </x:c>
      <x:c r="Q23" s="415">
        <x:v>0.000</x:v>
      </x:c>
      <x:c r="R23" s="415">
        <x:v>0.000</x:v>
      </x:c>
      <x:c r="S23" s="415">
        <x:v>0</x:v>
      </x:c>
      <x:c r="T23" s="415">
        <x:v>0</x:v>
      </x:c>
      <x:c r="U23" s="428">
        <x:v>0</x:v>
      </x:c>
      <x:c r="W23" s="112" t="s">
        <x:v>8</x:v>
      </x:c>
      <x:c r="X23" s="112" t="s">
        <x:v>2</x:v>
      </x:c>
      <x:c r="Y23" s="112" t="s">
        <x:v>97</x:v>
      </x:c>
      <x:c r="Z23" s="112" t="s">
        <x:v>24</x:v>
      </x:c>
    </x:row>
    <x:row r="24" spans="1:28" x14ac:dyDescent="0.3">
      <x:c r="A24" s="155"/>
      <x:c r="B24" s="155"/>
      <x:c r="C24" s="280" t="str">
        <x:f>$AD$10</x:f>
        <x:v>PGT (Other)</x:v>
      </x:c>
      <x:c r="D24" s="281" t="s">
        <x:v>12</x:v>
      </x:c>
      <x:c r="E24" s="124">
        <x:v>389.060</x:v>
      </x:c>
      <x:c r="F24" s="416">
        <x:v>0.000</x:v>
      </x:c>
      <x:c r="G24" s="416">
        <x:v>0.000</x:v>
      </x:c>
      <x:c r="H24" s="416">
        <x:v>0.000</x:v>
      </x:c>
      <x:c r="I24" s="416">
        <x:v>0</x:v>
      </x:c>
      <x:c r="J24" s="126">
        <x:v>0</x:v>
      </x:c>
      <x:c r="K24" s="282">
        <x:v>389.06</x:v>
      </x:c>
      <x:c r="L24" s="284">
        <x:v>392651.0238</x:v>
      </x:c>
      <x:c r="M24" s="447">
        <x:v>0</x:v>
      </x:c>
      <x:c r="N24" s="447">
        <x:v>0</x:v>
      </x:c>
      <x:c r="O24" s="284">
        <x:v>7697.7544</x:v>
      </x:c>
      <x:c r="Q24" s="416">
        <x:v>0.000</x:v>
      </x:c>
      <x:c r="R24" s="416">
        <x:v>0.000</x:v>
      </x:c>
      <x:c r="S24" s="416">
        <x:v>0</x:v>
      </x:c>
      <x:c r="T24" s="416">
        <x:v>0</x:v>
      </x:c>
      <x:c r="U24" s="430">
        <x:v>0</x:v>
      </x:c>
      <x:c r="W24" s="112" t="s">
        <x:v>8</x:v>
      </x:c>
      <x:c r="X24" s="112" t="s">
        <x:v>2</x:v>
      </x:c>
      <x:c r="Y24" s="112" t="s">
        <x:v>98</x:v>
      </x:c>
      <x:c r="Z24" s="112" t="s">
        <x:v>23</x:v>
      </x:c>
    </x:row>
    <x:row r="25" spans="1:28" x14ac:dyDescent="0.3">
      <x:c r="A25" s="155"/>
      <x:c r="B25" s="285"/>
      <x:c r="C25" s="285"/>
      <x:c r="D25" s="286" t="s">
        <x:v>11</x:v>
      </x:c>
      <x:c r="E25" s="287">
        <x:v>165.310</x:v>
      </x:c>
      <x:c r="F25" s="441">
        <x:v>0.000</x:v>
      </x:c>
      <x:c r="G25" s="441">
        <x:v>0.000</x:v>
      </x:c>
      <x:c r="H25" s="441">
        <x:v>0.000</x:v>
      </x:c>
      <x:c r="I25" s="441">
        <x:v>0</x:v>
      </x:c>
      <x:c r="J25" s="288">
        <x:v>0</x:v>
      </x:c>
      <x:c r="K25" s="289">
        <x:v>165.31</x:v>
      </x:c>
      <x:c r="L25" s="290">
        <x:v>166835.8113</x:v>
      </x:c>
      <x:c r="M25" s="290">
        <x:v>172616.702</x:v>
      </x:c>
      <x:c r="N25" s="450">
        <x:v>0</x:v>
      </x:c>
      <x:c r="O25" s="290">
        <x:v>2962.03</x:v>
      </x:c>
      <x:c r="Q25" s="441">
        <x:v>0.000</x:v>
      </x:c>
      <x:c r="R25" s="441">
        <x:v>0.000</x:v>
      </x:c>
      <x:c r="S25" s="441">
        <x:v>0</x:v>
      </x:c>
      <x:c r="T25" s="441">
        <x:v>0</x:v>
      </x:c>
      <x:c r="U25" s="471">
        <x:v>0</x:v>
      </x:c>
      <x:c r="W25" s="112" t="s">
        <x:v>8</x:v>
      </x:c>
      <x:c r="X25" s="112" t="s">
        <x:v>2</x:v>
      </x:c>
      <x:c r="Y25" s="112" t="s">
        <x:v>98</x:v>
      </x:c>
      <x:c r="Z25" s="112" t="s">
        <x:v>24</x:v>
      </x:c>
    </x:row>
    <x:row r="26" spans="1:28" x14ac:dyDescent="0.3">
      <x:c r="A26" s="155"/>
      <x:c r="B26" s="155" t="s">
        <x:v>285</x:v>
      </x:c>
      <x:c r="C26" s="155" t="s">
        <x:v>6</x:v>
      </x:c>
      <x:c r="D26" s="273" t="s">
        <x:v>12</x:v>
      </x:c>
      <x:c r="E26" s="133">
        <x:v>15883.500</x:v>
      </x:c>
      <x:c r="F26" s="134">
        <x:v>155.410</x:v>
      </x:c>
      <x:c r="G26" s="422">
        <x:v>0.000</x:v>
      </x:c>
      <x:c r="H26" s="422">
        <x:v>0.000</x:v>
      </x:c>
      <x:c r="I26" s="416">
        <x:v>0</x:v>
      </x:c>
      <x:c r="J26" s="134">
        <x:v>-8</x:v>
      </x:c>
      <x:c r="K26" s="274">
        <x:v>16030.91</x:v>
      </x:c>
      <x:c r="L26" s="446">
        <x:v>0</x:v>
      </x:c>
      <x:c r="M26" s="451">
        <x:v>0</x:v>
      </x:c>
      <x:c r="N26" s="451">
        <x:v>0</x:v>
      </x:c>
      <x:c r="O26" s="283">
        <x:v>518161.1884</x:v>
      </x:c>
      <x:c r="Q26" s="134">
        <x:v>291.710</x:v>
      </x:c>
      <x:c r="R26" s="134">
        <x:v>447.120</x:v>
      </x:c>
      <x:c r="S26" s="422">
        <x:v>0</x:v>
      </x:c>
      <x:c r="T26" s="422">
        <x:v>0</x:v>
      </x:c>
      <x:c r="U26" s="135">
        <x:v>27600.3658</x:v>
      </x:c>
      <x:c r="W26" s="112" t="s">
        <x:v>8</x:v>
      </x:c>
      <x:c r="X26" s="112" t="s">
        <x:v>1</x:v>
      </x:c>
      <x:c r="Y26" s="112" t="s">
        <x:v>6</x:v>
      </x:c>
      <x:c r="Z26" s="112" t="s">
        <x:v>23</x:v>
      </x:c>
    </x:row>
    <x:row r="27" spans="1:28" x14ac:dyDescent="0.3">
      <x:c r="A27" s="155"/>
      <x:c r="B27" s="155"/>
      <x:c r="C27" s="276"/>
      <x:c r="D27" s="277" t="s">
        <x:v>11</x:v>
      </x:c>
      <x:c r="E27" s="119">
        <x:v>7.180</x:v>
      </x:c>
      <x:c r="F27" s="120">
        <x:v>0.000</x:v>
      </x:c>
      <x:c r="G27" s="415">
        <x:v>0.000</x:v>
      </x:c>
      <x:c r="H27" s="415">
        <x:v>0.000</x:v>
      </x:c>
      <x:c r="I27" s="415">
        <x:v>0</x:v>
      </x:c>
      <x:c r="J27" s="120">
        <x:v>0</x:v>
      </x:c>
      <x:c r="K27" s="278">
        <x:v>7.18</x:v>
      </x:c>
      <x:c r="L27" s="448">
        <x:v>0</x:v>
      </x:c>
      <x:c r="M27" s="449">
        <x:v>0</x:v>
      </x:c>
      <x:c r="N27" s="449">
        <x:v>0</x:v>
      </x:c>
      <x:c r="O27" s="279">
        <x:v>94.9278</x:v>
      </x:c>
      <x:c r="Q27" s="120">
        <x:v>0.000</x:v>
      </x:c>
      <x:c r="R27" s="120">
        <x:v>0.000</x:v>
      </x:c>
      <x:c r="S27" s="415">
        <x:v>0</x:v>
      </x:c>
      <x:c r="T27" s="415">
        <x:v>0</x:v>
      </x:c>
      <x:c r="U27" s="121">
        <x:v>0</x:v>
      </x:c>
      <x:c r="W27" s="112" t="s">
        <x:v>8</x:v>
      </x:c>
      <x:c r="X27" s="112" t="s">
        <x:v>1</x:v>
      </x:c>
      <x:c r="Y27" s="112" t="s">
        <x:v>6</x:v>
      </x:c>
      <x:c r="Z27" s="112" t="s">
        <x:v>24</x:v>
      </x:c>
    </x:row>
    <x:row r="28" spans="1:28" x14ac:dyDescent="0.3">
      <x:c r="A28" s="155"/>
      <x:c r="B28" s="155"/>
      <x:c r="C28" s="280" t="str">
        <x:f>$AD$8</x:f>
        <x:v>PGT (UG fee)</x:v>
      </x:c>
      <x:c r="D28" s="273" t="s">
        <x:v>12</x:v>
      </x:c>
      <x:c r="E28" s="124">
        <x:v>25.350</x:v>
      </x:c>
      <x:c r="F28" s="416">
        <x:v>0.000</x:v>
      </x:c>
      <x:c r="G28" s="126">
        <x:v>16.340</x:v>
      </x:c>
      <x:c r="H28" s="416">
        <x:v>0.000</x:v>
      </x:c>
      <x:c r="I28" s="416">
        <x:v>0</x:v>
      </x:c>
      <x:c r="J28" s="126">
        <x:v>0</x:v>
      </x:c>
      <x:c r="K28" s="282">
        <x:v>41.69</x:v>
      </x:c>
      <x:c r="L28" s="455">
        <x:v>0</x:v>
      </x:c>
      <x:c r="M28" s="447">
        <x:v>0</x:v>
      </x:c>
      <x:c r="N28" s="447">
        <x:v>0</x:v>
      </x:c>
      <x:c r="O28" s="284">
        <x:v>10034.2494</x:v>
      </x:c>
      <x:c r="Q28" s="126">
        <x:v>3.810</x:v>
      </x:c>
      <x:c r="R28" s="126">
        <x:v>20.150</x:v>
      </x:c>
      <x:c r="S28" s="416">
        <x:v>0</x:v>
      </x:c>
      <x:c r="T28" s="416">
        <x:v>0</x:v>
      </x:c>
      <x:c r="U28" s="127">
        <x:v>5856.3774</x:v>
      </x:c>
      <x:c r="W28" s="112" t="s">
        <x:v>8</x:v>
      </x:c>
      <x:c r="X28" s="112" t="s">
        <x:v>1</x:v>
      </x:c>
      <x:c r="Y28" s="112" t="s">
        <x:v>34</x:v>
      </x:c>
      <x:c r="Z28" s="112" t="s">
        <x:v>23</x:v>
      </x:c>
    </x:row>
    <x:row r="29" spans="1:28" x14ac:dyDescent="0.3">
      <x:c r="A29" s="155"/>
      <x:c r="B29" s="155"/>
      <x:c r="C29" s="276"/>
      <x:c r="D29" s="277" t="s">
        <x:v>11</x:v>
      </x:c>
      <x:c r="E29" s="119">
        <x:v>0</x:v>
      </x:c>
      <x:c r="F29" s="415">
        <x:v>0</x:v>
      </x:c>
      <x:c r="G29" s="120">
        <x:v>0</x:v>
      </x:c>
      <x:c r="H29" s="415">
        <x:v>0</x:v>
      </x:c>
      <x:c r="I29" s="415">
        <x:v>0</x:v>
      </x:c>
      <x:c r="J29" s="120">
        <x:v>0</x:v>
      </x:c>
      <x:c r="K29" s="278">
        <x:v>0</x:v>
      </x:c>
      <x:c r="L29" s="448">
        <x:v>0</x:v>
      </x:c>
      <x:c r="M29" s="279">
        <x:v>0</x:v>
      </x:c>
      <x:c r="N29" s="449">
        <x:v>0</x:v>
      </x:c>
      <x:c r="O29" s="279">
        <x:v>0</x:v>
      </x:c>
      <x:c r="Q29" s="120">
        <x:v>0</x:v>
      </x:c>
      <x:c r="R29" s="120">
        <x:v>0</x:v>
      </x:c>
      <x:c r="S29" s="121">
        <x:v>0</x:v>
      </x:c>
      <x:c r="T29" s="415">
        <x:v>0</x:v>
      </x:c>
      <x:c r="U29" s="121">
        <x:v>0</x:v>
      </x:c>
      <x:c r="W29" s="112" t="s">
        <x:v>8</x:v>
      </x:c>
      <x:c r="X29" s="112" t="s">
        <x:v>1</x:v>
      </x:c>
      <x:c r="Y29" s="112" t="s">
        <x:v>34</x:v>
      </x:c>
      <x:c r="Z29" s="112" t="s">
        <x:v>24</x:v>
      </x:c>
    </x:row>
    <x:row r="30" spans="1:28" x14ac:dyDescent="0.3">
      <x:c r="A30" s="155"/>
      <x:c r="B30" s="155"/>
      <x:c r="C30" s="280" t="str">
        <x:f>$AD$9</x:f>
        <x:v>PGT (Masters' loan)</x:v>
      </x:c>
      <x:c r="D30" s="281" t="s">
        <x:v>12</x:v>
      </x:c>
      <x:c r="E30" s="124">
        <x:v>400.520</x:v>
      </x:c>
      <x:c r="F30" s="416">
        <x:v>0.000</x:v>
      </x:c>
      <x:c r="G30" s="416">
        <x:v>0.000</x:v>
      </x:c>
      <x:c r="H30" s="416">
        <x:v>0.000</x:v>
      </x:c>
      <x:c r="I30" s="416">
        <x:v>0</x:v>
      </x:c>
      <x:c r="J30" s="126">
        <x:v>0</x:v>
      </x:c>
      <x:c r="K30" s="282">
        <x:v>400.52</x:v>
      </x:c>
      <x:c r="L30" s="447">
        <x:v>0</x:v>
      </x:c>
      <x:c r="M30" s="446">
        <x:v>0</x:v>
      </x:c>
      <x:c r="N30" s="447">
        <x:v>0</x:v>
      </x:c>
      <x:c r="O30" s="284">
        <x:v>10815.7528</x:v>
      </x:c>
      <x:c r="Q30" s="416">
        <x:v>0.000</x:v>
      </x:c>
      <x:c r="R30" s="416">
        <x:v>0.000</x:v>
      </x:c>
      <x:c r="S30" s="416">
        <x:v>0</x:v>
      </x:c>
      <x:c r="T30" s="416">
        <x:v>0</x:v>
      </x:c>
      <x:c r="U30" s="430">
        <x:v>0</x:v>
      </x:c>
      <x:c r="W30" s="112" t="s">
        <x:v>8</x:v>
      </x:c>
      <x:c r="X30" s="112" t="s">
        <x:v>1</x:v>
      </x:c>
      <x:c r="Y30" s="112" t="s">
        <x:v>97</x:v>
      </x:c>
      <x:c r="Z30" s="112" t="s">
        <x:v>23</x:v>
      </x:c>
    </x:row>
    <x:row r="31" spans="1:28" x14ac:dyDescent="0.3">
      <x:c r="A31" s="155"/>
      <x:c r="B31" s="155"/>
      <x:c r="C31" s="276"/>
      <x:c r="D31" s="277" t="s">
        <x:v>11</x:v>
      </x:c>
      <x:c r="E31" s="119">
        <x:v>2015.080</x:v>
      </x:c>
      <x:c r="F31" s="415">
        <x:v>0.000</x:v>
      </x:c>
      <x:c r="G31" s="415">
        <x:v>0.000</x:v>
      </x:c>
      <x:c r="H31" s="415">
        <x:v>0.000</x:v>
      </x:c>
      <x:c r="I31" s="415">
        <x:v>0</x:v>
      </x:c>
      <x:c r="J31" s="120">
        <x:v>0</x:v>
      </x:c>
      <x:c r="K31" s="278">
        <x:v>2015.08</x:v>
      </x:c>
      <x:c r="L31" s="449">
        <x:v>0</x:v>
      </x:c>
      <x:c r="M31" s="279">
        <x:v>2104146.536</x:v>
      </x:c>
      <x:c r="N31" s="449">
        <x:v>0</x:v>
      </x:c>
      <x:c r="O31" s="279">
        <x:v>259911.4013</x:v>
      </x:c>
      <x:c r="Q31" s="415">
        <x:v>0.000</x:v>
      </x:c>
      <x:c r="R31" s="415">
        <x:v>0.000</x:v>
      </x:c>
      <x:c r="S31" s="415">
        <x:v>0</x:v>
      </x:c>
      <x:c r="T31" s="415">
        <x:v>0</x:v>
      </x:c>
      <x:c r="U31" s="428">
        <x:v>0</x:v>
      </x:c>
      <x:c r="W31" s="112" t="s">
        <x:v>8</x:v>
      </x:c>
      <x:c r="X31" s="112" t="s">
        <x:v>1</x:v>
      </x:c>
      <x:c r="Y31" s="112" t="s">
        <x:v>97</x:v>
      </x:c>
      <x:c r="Z31" s="112" t="s">
        <x:v>24</x:v>
      </x:c>
    </x:row>
    <x:row r="32" spans="1:28" x14ac:dyDescent="0.3">
      <x:c r="A32" s="155"/>
      <x:c r="B32" s="155"/>
      <x:c r="C32" s="280" t="str">
        <x:f>$AD$10</x:f>
        <x:v>PGT (Other)</x:v>
      </x:c>
      <x:c r="D32" s="281" t="s">
        <x:v>12</x:v>
      </x:c>
      <x:c r="E32" s="124">
        <x:v>1616.690</x:v>
      </x:c>
      <x:c r="F32" s="416">
        <x:v>0.000</x:v>
      </x:c>
      <x:c r="G32" s="416">
        <x:v>0.000</x:v>
      </x:c>
      <x:c r="H32" s="416">
        <x:v>0.000</x:v>
      </x:c>
      <x:c r="I32" s="416">
        <x:v>0</x:v>
      </x:c>
      <x:c r="J32" s="126">
        <x:v>0</x:v>
      </x:c>
      <x:c r="K32" s="282">
        <x:v>1616.69</x:v>
      </x:c>
      <x:c r="L32" s="284">
        <x:v>1631612.0487</x:v>
      </x:c>
      <x:c r="M32" s="447">
        <x:v>0</x:v>
      </x:c>
      <x:c r="N32" s="447">
        <x:v>0</x:v>
      </x:c>
      <x:c r="O32" s="284">
        <x:v>93361.1281</x:v>
      </x:c>
      <x:c r="Q32" s="416">
        <x:v>0.000</x:v>
      </x:c>
      <x:c r="R32" s="416">
        <x:v>0.000</x:v>
      </x:c>
      <x:c r="S32" s="416">
        <x:v>0</x:v>
      </x:c>
      <x:c r="T32" s="416">
        <x:v>0</x:v>
      </x:c>
      <x:c r="U32" s="430">
        <x:v>0</x:v>
      </x:c>
      <x:c r="W32" s="112" t="s">
        <x:v>8</x:v>
      </x:c>
      <x:c r="X32" s="112" t="s">
        <x:v>1</x:v>
      </x:c>
      <x:c r="Y32" s="112" t="s">
        <x:v>98</x:v>
      </x:c>
      <x:c r="Z32" s="112" t="s">
        <x:v>23</x:v>
      </x:c>
    </x:row>
    <x:row r="33" spans="1:26" x14ac:dyDescent="0.3">
      <x:c r="A33" s="291"/>
      <x:c r="B33" s="291"/>
      <x:c r="C33" s="291"/>
      <x:c r="D33" s="218" t="s">
        <x:v>11</x:v>
      </x:c>
      <x:c r="E33" s="130">
        <x:v>624.690</x:v>
      </x:c>
      <x:c r="F33" s="417">
        <x:v>0.000</x:v>
      </x:c>
      <x:c r="G33" s="417">
        <x:v>0.000</x:v>
      </x:c>
      <x:c r="H33" s="417">
        <x:v>0.000</x:v>
      </x:c>
      <x:c r="I33" s="417">
        <x:v>0</x:v>
      </x:c>
      <x:c r="J33" s="131">
        <x:v>0</x:v>
      </x:c>
      <x:c r="K33" s="292">
        <x:v>624.69</x:v>
      </x:c>
      <x:c r="L33" s="293">
        <x:v>630455.8887</x:v>
      </x:c>
      <x:c r="M33" s="293">
        <x:v>652301.298</x:v>
      </x:c>
      <x:c r="N33" s="452">
        <x:v>0</x:v>
      </x:c>
      <x:c r="O33" s="279">
        <x:v>66441.4318</x:v>
      </x:c>
      <x:c r="Q33" s="417">
        <x:v>0.000</x:v>
      </x:c>
      <x:c r="R33" s="417">
        <x:v>0.000</x:v>
      </x:c>
      <x:c r="S33" s="417">
        <x:v>0</x:v>
      </x:c>
      <x:c r="T33" s="417">
        <x:v>0</x:v>
      </x:c>
      <x:c r="U33" s="429">
        <x:v>0</x:v>
      </x:c>
      <x:c r="W33" s="112" t="s">
        <x:v>8</x:v>
      </x:c>
      <x:c r="X33" s="112" t="s">
        <x:v>1</x:v>
      </x:c>
      <x:c r="Y33" s="112" t="s">
        <x:v>98</x:v>
      </x:c>
      <x:c r="Z33" s="112" t="s">
        <x:v>24</x:v>
      </x:c>
    </x:row>
    <x:row r="34" spans="1:26" x14ac:dyDescent="0.3">
      <x:c r="A34" s="272" t="s">
        <x:v>27</x:v>
      </x:c>
      <x:c r="B34" s="155" t="s">
        <x:v>281</x:v>
      </x:c>
      <x:c r="C34" s="155" t="s">
        <x:v>6</x:v>
      </x:c>
      <x:c r="D34" s="273" t="s">
        <x:v>12</x:v>
      </x:c>
      <x:c r="E34" s="133">
        <x:v>227364.930</x:v>
      </x:c>
      <x:c r="F34" s="134">
        <x:v>1822.000</x:v>
      </x:c>
      <x:c r="G34" s="422">
        <x:v>0.000</x:v>
      </x:c>
      <x:c r="H34" s="422">
        <x:v>0.000</x:v>
      </x:c>
      <x:c r="I34" s="422">
        <x:v>0</x:v>
      </x:c>
      <x:c r="J34" s="134">
        <x:v>-28</x:v>
      </x:c>
      <x:c r="K34" s="274">
        <x:v>229158.93</x:v>
      </x:c>
      <x:c r="L34" s="453">
        <x:v>0</x:v>
      </x:c>
      <x:c r="M34" s="454">
        <x:v>0</x:v>
      </x:c>
      <x:c r="N34" s="454">
        <x:v>0</x:v>
      </x:c>
      <x:c r="O34" s="275">
        <x:v>12452402.7862</x:v>
      </x:c>
      <x:c r="Q34" s="134">
        <x:v>42103.000</x:v>
      </x:c>
      <x:c r="R34" s="134">
        <x:v>43925.000</x:v>
      </x:c>
      <x:c r="S34" s="454">
        <x:v>0</x:v>
      </x:c>
      <x:c r="T34" s="422">
        <x:v>0</x:v>
      </x:c>
      <x:c r="U34" s="135">
        <x:v>1466914.21</x:v>
      </x:c>
      <x:c r="W34" s="112" t="s">
        <x:v>27</x:v>
      </x:c>
      <x:c r="X34" s="112" t="s">
        <x:v>2</x:v>
      </x:c>
      <x:c r="Y34" s="112" t="s">
        <x:v>6</x:v>
      </x:c>
      <x:c r="Z34" s="112" t="s">
        <x:v>23</x:v>
      </x:c>
    </x:row>
    <x:row r="35" spans="1:26" x14ac:dyDescent="0.3">
      <x:c r="A35" s="155"/>
      <x:c r="B35" s="155"/>
      <x:c r="C35" s="276"/>
      <x:c r="D35" s="277" t="s">
        <x:v>11</x:v>
      </x:c>
      <x:c r="E35" s="119">
        <x:v>1373.680</x:v>
      </x:c>
      <x:c r="F35" s="120">
        <x:v>0.000</x:v>
      </x:c>
      <x:c r="G35" s="415">
        <x:v>0.000</x:v>
      </x:c>
      <x:c r="H35" s="415">
        <x:v>0.000</x:v>
      </x:c>
      <x:c r="I35" s="415">
        <x:v>0</x:v>
      </x:c>
      <x:c r="J35" s="120">
        <x:v>0</x:v>
      </x:c>
      <x:c r="K35" s="278">
        <x:v>1373.68</x:v>
      </x:c>
      <x:c r="L35" s="448">
        <x:v>0</x:v>
      </x:c>
      <x:c r="M35" s="449">
        <x:v>0</x:v>
      </x:c>
      <x:c r="N35" s="279">
        <x:v>1338184.1088</x:v>
      </x:c>
      <x:c r="O35" s="279">
        <x:v>52123.48</x:v>
      </x:c>
      <x:c r="Q35" s="120">
        <x:v>0.000</x:v>
      </x:c>
      <x:c r="R35" s="120">
        <x:v>0.000</x:v>
      </x:c>
      <x:c r="S35" s="449">
        <x:v>0</x:v>
      </x:c>
      <x:c r="T35" s="121">
        <x:v>0</x:v>
      </x:c>
      <x:c r="U35" s="121">
        <x:v>0</x:v>
      </x:c>
      <x:c r="W35" s="112" t="s">
        <x:v>27</x:v>
      </x:c>
      <x:c r="X35" s="112" t="s">
        <x:v>2</x:v>
      </x:c>
      <x:c r="Y35" s="112" t="s">
        <x:v>6</x:v>
      </x:c>
      <x:c r="Z35" s="112" t="s">
        <x:v>24</x:v>
      </x:c>
    </x:row>
    <x:row r="36" spans="1:26" x14ac:dyDescent="0.3">
      <x:c r="A36" s="155"/>
      <x:c r="B36" s="155"/>
      <x:c r="C36" s="280" t="str">
        <x:f>$AD$8</x:f>
        <x:v>PGT (UG fee)</x:v>
      </x:c>
      <x:c r="D36" s="273" t="s">
        <x:v>12</x:v>
      </x:c>
      <x:c r="E36" s="124">
        <x:v>2160.000</x:v>
      </x:c>
      <x:c r="F36" s="416">
        <x:v>0.000</x:v>
      </x:c>
      <x:c r="G36" s="126">
        <x:v>129.000</x:v>
      </x:c>
      <x:c r="H36" s="416">
        <x:v>0.000</x:v>
      </x:c>
      <x:c r="I36" s="416">
        <x:v>0</x:v>
      </x:c>
      <x:c r="J36" s="126">
        <x:v>0</x:v>
      </x:c>
      <x:c r="K36" s="282">
        <x:v>2289</x:v>
      </x:c>
      <x:c r="L36" s="446">
        <x:v>0</x:v>
      </x:c>
      <x:c r="M36" s="447">
        <x:v>0</x:v>
      </x:c>
      <x:c r="N36" s="447">
        <x:v>0</x:v>
      </x:c>
      <x:c r="O36" s="283">
        <x:v>218161.24</x:v>
      </x:c>
      <x:c r="Q36" s="126">
        <x:v>2154.000</x:v>
      </x:c>
      <x:c r="R36" s="126">
        <x:v>2283.000</x:v>
      </x:c>
      <x:c r="S36" s="447">
        <x:v>0</x:v>
      </x:c>
      <x:c r="T36" s="416">
        <x:v>0</x:v>
      </x:c>
      <x:c r="U36" s="127">
        <x:v>217849.21</x:v>
      </x:c>
      <x:c r="W36" s="112" t="s">
        <x:v>27</x:v>
      </x:c>
      <x:c r="X36" s="112" t="s">
        <x:v>2</x:v>
      </x:c>
      <x:c r="Y36" s="112" t="s">
        <x:v>34</x:v>
      </x:c>
      <x:c r="Z36" s="112" t="s">
        <x:v>23</x:v>
      </x:c>
    </x:row>
    <x:row r="37" spans="1:26" x14ac:dyDescent="0.3">
      <x:c r="A37" s="155"/>
      <x:c r="B37" s="155"/>
      <x:c r="C37" s="276"/>
      <x:c r="D37" s="277" t="s">
        <x:v>11</x:v>
      </x:c>
      <x:c r="E37" s="119">
        <x:v>55.000</x:v>
      </x:c>
      <x:c r="F37" s="415">
        <x:v>0.000</x:v>
      </x:c>
      <x:c r="G37" s="120">
        <x:v>0.000</x:v>
      </x:c>
      <x:c r="H37" s="415">
        <x:v>0.000</x:v>
      </x:c>
      <x:c r="I37" s="415">
        <x:v>0</x:v>
      </x:c>
      <x:c r="J37" s="120">
        <x:v>0</x:v>
      </x:c>
      <x:c r="K37" s="278">
        <x:v>55</x:v>
      </x:c>
      <x:c r="L37" s="448">
        <x:v>0</x:v>
      </x:c>
      <x:c r="M37" s="279">
        <x:v>43918.05</x:v>
      </x:c>
      <x:c r="N37" s="449">
        <x:v>0</x:v>
      </x:c>
      <x:c r="O37" s="279">
        <x:v>312.03</x:v>
      </x:c>
      <x:c r="Q37" s="120">
        <x:v>0.000</x:v>
      </x:c>
      <x:c r="R37" s="120">
        <x:v>0.000</x:v>
      </x:c>
      <x:c r="S37" s="121">
        <x:v>0</x:v>
      </x:c>
      <x:c r="T37" s="415">
        <x:v>0</x:v>
      </x:c>
      <x:c r="U37" s="121">
        <x:v>0</x:v>
      </x:c>
      <x:c r="W37" s="112" t="s">
        <x:v>27</x:v>
      </x:c>
      <x:c r="X37" s="112" t="s">
        <x:v>2</x:v>
      </x:c>
      <x:c r="Y37" s="112" t="s">
        <x:v>34</x:v>
      </x:c>
      <x:c r="Z37" s="112" t="s">
        <x:v>24</x:v>
      </x:c>
    </x:row>
    <x:row r="38" spans="1:26" x14ac:dyDescent="0.3">
      <x:c r="A38" s="155"/>
      <x:c r="B38" s="155"/>
      <x:c r="C38" s="280" t="str">
        <x:f>$AD$9</x:f>
        <x:v>PGT (Masters' loan)</x:v>
      </x:c>
      <x:c r="D38" s="281" t="s">
        <x:v>12</x:v>
      </x:c>
      <x:c r="E38" s="124">
        <x:v>2881.810</x:v>
      </x:c>
      <x:c r="F38" s="416">
        <x:v>0.000</x:v>
      </x:c>
      <x:c r="G38" s="416">
        <x:v>0.000</x:v>
      </x:c>
      <x:c r="H38" s="416">
        <x:v>0.000</x:v>
      </x:c>
      <x:c r="I38" s="416">
        <x:v>0</x:v>
      </x:c>
      <x:c r="J38" s="126">
        <x:v>0</x:v>
      </x:c>
      <x:c r="K38" s="282">
        <x:v>2881.81</x:v>
      </x:c>
      <x:c r="L38" s="447">
        <x:v>0</x:v>
      </x:c>
      <x:c r="M38" s="446">
        <x:v>0</x:v>
      </x:c>
      <x:c r="N38" s="447">
        <x:v>0</x:v>
      </x:c>
      <x:c r="O38" s="283">
        <x:v>504521.5879</x:v>
      </x:c>
      <x:c r="Q38" s="416">
        <x:v>0.000</x:v>
      </x:c>
      <x:c r="R38" s="416">
        <x:v>0.000</x:v>
      </x:c>
      <x:c r="S38" s="416">
        <x:v>0</x:v>
      </x:c>
      <x:c r="T38" s="416">
        <x:v>0</x:v>
      </x:c>
      <x:c r="U38" s="430">
        <x:v>0</x:v>
      </x:c>
      <x:c r="W38" s="112" t="s">
        <x:v>27</x:v>
      </x:c>
      <x:c r="X38" s="112" t="s">
        <x:v>2</x:v>
      </x:c>
      <x:c r="Y38" s="112" t="s">
        <x:v>97</x:v>
      </x:c>
      <x:c r="Z38" s="112" t="s">
        <x:v>23</x:v>
      </x:c>
    </x:row>
    <x:row r="39" spans="1:26" x14ac:dyDescent="0.3">
      <x:c r="A39" s="155"/>
      <x:c r="B39" s="155"/>
      <x:c r="C39" s="276"/>
      <x:c r="D39" s="277" t="s">
        <x:v>11</x:v>
      </x:c>
      <x:c r="E39" s="119">
        <x:v>7973.540</x:v>
      </x:c>
      <x:c r="F39" s="415">
        <x:v>0.000</x:v>
      </x:c>
      <x:c r="G39" s="415">
        <x:v>0.000</x:v>
      </x:c>
      <x:c r="H39" s="415">
        <x:v>0.000</x:v>
      </x:c>
      <x:c r="I39" s="415">
        <x:v>0</x:v>
      </x:c>
      <x:c r="J39" s="120">
        <x:v>0</x:v>
      </x:c>
      <x:c r="K39" s="278">
        <x:v>7973.54</x:v>
      </x:c>
      <x:c r="L39" s="449">
        <x:v>0</x:v>
      </x:c>
      <x:c r="M39" s="279">
        <x:v>6366951.4254</x:v>
      </x:c>
      <x:c r="N39" s="449">
        <x:v>0</x:v>
      </x:c>
      <x:c r="O39" s="279">
        <x:v>1006186.8162</x:v>
      </x:c>
      <x:c r="Q39" s="415">
        <x:v>0.000</x:v>
      </x:c>
      <x:c r="R39" s="415">
        <x:v>0.000</x:v>
      </x:c>
      <x:c r="S39" s="415">
        <x:v>0</x:v>
      </x:c>
      <x:c r="T39" s="415">
        <x:v>0</x:v>
      </x:c>
      <x:c r="U39" s="428">
        <x:v>0</x:v>
      </x:c>
      <x:c r="W39" s="112" t="s">
        <x:v>27</x:v>
      </x:c>
      <x:c r="X39" s="112" t="s">
        <x:v>2</x:v>
      </x:c>
      <x:c r="Y39" s="112" t="s">
        <x:v>97</x:v>
      </x:c>
      <x:c r="Z39" s="112" t="s">
        <x:v>24</x:v>
      </x:c>
    </x:row>
    <x:row r="40" spans="1:26" x14ac:dyDescent="0.3">
      <x:c r="A40" s="155"/>
      <x:c r="B40" s="155"/>
      <x:c r="C40" s="280" t="str">
        <x:f>$AD$10</x:f>
        <x:v>PGT (Other)</x:v>
      </x:c>
      <x:c r="D40" s="281" t="s">
        <x:v>12</x:v>
      </x:c>
      <x:c r="E40" s="124">
        <x:v>208.700</x:v>
      </x:c>
      <x:c r="F40" s="416">
        <x:v>0.000</x:v>
      </x:c>
      <x:c r="G40" s="416">
        <x:v>0.000</x:v>
      </x:c>
      <x:c r="H40" s="416">
        <x:v>0.000</x:v>
      </x:c>
      <x:c r="I40" s="416">
        <x:v>0</x:v>
      </x:c>
      <x:c r="J40" s="126">
        <x:v>0</x:v>
      </x:c>
      <x:c r="K40" s="282">
        <x:v>208.7</x:v>
      </x:c>
      <x:c r="L40" s="284">
        <x:v>210626.301</x:v>
      </x:c>
      <x:c r="M40" s="447">
        <x:v>0</x:v>
      </x:c>
      <x:c r="N40" s="447">
        <x:v>0</x:v>
      </x:c>
      <x:c r="O40" s="284">
        <x:v>37590.93</x:v>
      </x:c>
      <x:c r="Q40" s="416">
        <x:v>0.000</x:v>
      </x:c>
      <x:c r="R40" s="416">
        <x:v>0.000</x:v>
      </x:c>
      <x:c r="S40" s="416">
        <x:v>0</x:v>
      </x:c>
      <x:c r="T40" s="416">
        <x:v>0</x:v>
      </x:c>
      <x:c r="U40" s="430">
        <x:v>0</x:v>
      </x:c>
      <x:c r="W40" s="112" t="s">
        <x:v>27</x:v>
      </x:c>
      <x:c r="X40" s="112" t="s">
        <x:v>2</x:v>
      </x:c>
      <x:c r="Y40" s="112" t="s">
        <x:v>98</x:v>
      </x:c>
      <x:c r="Z40" s="112" t="s">
        <x:v>23</x:v>
      </x:c>
    </x:row>
    <x:row r="41" spans="1:26" x14ac:dyDescent="0.3">
      <x:c r="A41" s="155"/>
      <x:c r="B41" s="285"/>
      <x:c r="C41" s="285"/>
      <x:c r="D41" s="286" t="s">
        <x:v>11</x:v>
      </x:c>
      <x:c r="E41" s="287">
        <x:v>104.300</x:v>
      </x:c>
      <x:c r="F41" s="441">
        <x:v>0.000</x:v>
      </x:c>
      <x:c r="G41" s="441">
        <x:v>0.000</x:v>
      </x:c>
      <x:c r="H41" s="441">
        <x:v>0.000</x:v>
      </x:c>
      <x:c r="I41" s="441">
        <x:v>0</x:v>
      </x:c>
      <x:c r="J41" s="288">
        <x:v>0</x:v>
      </x:c>
      <x:c r="K41" s="289">
        <x:v>104.3</x:v>
      </x:c>
      <x:c r="L41" s="290">
        <x:v>105262.689</x:v>
      </x:c>
      <x:c r="M41" s="290">
        <x:v>83284.593</x:v>
      </x:c>
      <x:c r="N41" s="450">
        <x:v>0</x:v>
      </x:c>
      <x:c r="O41" s="290">
        <x:v>4679.58</x:v>
      </x:c>
      <x:c r="Q41" s="441">
        <x:v>0.000</x:v>
      </x:c>
      <x:c r="R41" s="441">
        <x:v>0.000</x:v>
      </x:c>
      <x:c r="S41" s="441">
        <x:v>0</x:v>
      </x:c>
      <x:c r="T41" s="441">
        <x:v>0</x:v>
      </x:c>
      <x:c r="U41" s="471">
        <x:v>0</x:v>
      </x:c>
      <x:c r="W41" s="112" t="s">
        <x:v>27</x:v>
      </x:c>
      <x:c r="X41" s="112" t="s">
        <x:v>2</x:v>
      </x:c>
      <x:c r="Y41" s="112" t="s">
        <x:v>98</x:v>
      </x:c>
      <x:c r="Z41" s="112" t="s">
        <x:v>24</x:v>
      </x:c>
    </x:row>
    <x:row r="42" spans="1:26" x14ac:dyDescent="0.3">
      <x:c r="A42" s="155"/>
      <x:c r="B42" s="155" t="s">
        <x:v>285</x:v>
      </x:c>
      <x:c r="C42" s="155" t="s">
        <x:v>6</x:v>
      </x:c>
      <x:c r="D42" s="273" t="s">
        <x:v>12</x:v>
      </x:c>
      <x:c r="E42" s="133">
        <x:v>6831.890</x:v>
      </x:c>
      <x:c r="F42" s="134">
        <x:v>274.380</x:v>
      </x:c>
      <x:c r="G42" s="422">
        <x:v>0.000</x:v>
      </x:c>
      <x:c r="H42" s="422">
        <x:v>0.000</x:v>
      </x:c>
      <x:c r="I42" s="422">
        <x:v>0</x:v>
      </x:c>
      <x:c r="J42" s="134">
        <x:v>0</x:v>
      </x:c>
      <x:c r="K42" s="274">
        <x:v>7106.27</x:v>
      </x:c>
      <x:c r="L42" s="446">
        <x:v>0</x:v>
      </x:c>
      <x:c r="M42" s="451">
        <x:v>0</x:v>
      </x:c>
      <x:c r="N42" s="451">
        <x:v>0</x:v>
      </x:c>
      <x:c r="O42" s="283">
        <x:v>238537.0968</x:v>
      </x:c>
      <x:c r="Q42" s="134">
        <x:v>764.890</x:v>
      </x:c>
      <x:c r="R42" s="134">
        <x:v>1039.270</x:v>
      </x:c>
      <x:c r="S42" s="422">
        <x:v>0</x:v>
      </x:c>
      <x:c r="T42" s="422">
        <x:v>0</x:v>
      </x:c>
      <x:c r="U42" s="135">
        <x:v>12309.524</x:v>
      </x:c>
      <x:c r="W42" s="112" t="s">
        <x:v>27</x:v>
      </x:c>
      <x:c r="X42" s="112" t="s">
        <x:v>1</x:v>
      </x:c>
      <x:c r="Y42" s="112" t="s">
        <x:v>6</x:v>
      </x:c>
      <x:c r="Z42" s="112" t="s">
        <x:v>23</x:v>
      </x:c>
    </x:row>
    <x:row r="43" spans="1:26" x14ac:dyDescent="0.3">
      <x:c r="A43" s="155"/>
      <x:c r="B43" s="155"/>
      <x:c r="C43" s="276"/>
      <x:c r="D43" s="277" t="s">
        <x:v>11</x:v>
      </x:c>
      <x:c r="E43" s="119">
        <x:v>17.420</x:v>
      </x:c>
      <x:c r="F43" s="120">
        <x:v>0.000</x:v>
      </x:c>
      <x:c r="G43" s="415">
        <x:v>0.000</x:v>
      </x:c>
      <x:c r="H43" s="415">
        <x:v>0.000</x:v>
      </x:c>
      <x:c r="I43" s="415">
        <x:v>0</x:v>
      </x:c>
      <x:c r="J43" s="120">
        <x:v>0</x:v>
      </x:c>
      <x:c r="K43" s="278">
        <x:v>17.42</x:v>
      </x:c>
      <x:c r="L43" s="448">
        <x:v>0</x:v>
      </x:c>
      <x:c r="M43" s="449">
        <x:v>0</x:v>
      </x:c>
      <x:c r="N43" s="449">
        <x:v>0</x:v>
      </x:c>
      <x:c r="O43" s="279">
        <x:v>131.0526</x:v>
      </x:c>
      <x:c r="Q43" s="120">
        <x:v>0.000</x:v>
      </x:c>
      <x:c r="R43" s="120">
        <x:v>0.000</x:v>
      </x:c>
      <x:c r="S43" s="415">
        <x:v>0</x:v>
      </x:c>
      <x:c r="T43" s="415">
        <x:v>0</x:v>
      </x:c>
      <x:c r="U43" s="121">
        <x:v>0</x:v>
      </x:c>
      <x:c r="W43" s="112" t="s">
        <x:v>27</x:v>
      </x:c>
      <x:c r="X43" s="112" t="s">
        <x:v>1</x:v>
      </x:c>
      <x:c r="Y43" s="112" t="s">
        <x:v>6</x:v>
      </x:c>
      <x:c r="Z43" s="112" t="s">
        <x:v>24</x:v>
      </x:c>
    </x:row>
    <x:row r="44" spans="1:26" x14ac:dyDescent="0.3">
      <x:c r="A44" s="155"/>
      <x:c r="B44" s="155"/>
      <x:c r="C44" s="280" t="str">
        <x:f>$AD$8</x:f>
        <x:v>PGT (UG fee)</x:v>
      </x:c>
      <x:c r="D44" s="273" t="s">
        <x:v>12</x:v>
      </x:c>
      <x:c r="E44" s="124">
        <x:v>9.400</x:v>
      </x:c>
      <x:c r="F44" s="416">
        <x:v>0.000</x:v>
      </x:c>
      <x:c r="G44" s="126">
        <x:v>26.550</x:v>
      </x:c>
      <x:c r="H44" s="416">
        <x:v>0.000</x:v>
      </x:c>
      <x:c r="I44" s="416">
        <x:v>0</x:v>
      </x:c>
      <x:c r="J44" s="126">
        <x:v>0</x:v>
      </x:c>
      <x:c r="K44" s="282">
        <x:v>35.95</x:v>
      </x:c>
      <x:c r="L44" s="455">
        <x:v>0</x:v>
      </x:c>
      <x:c r="M44" s="447">
        <x:v>0</x:v>
      </x:c>
      <x:c r="N44" s="447">
        <x:v>0</x:v>
      </x:c>
      <x:c r="O44" s="284">
        <x:v>3110.829</x:v>
      </x:c>
      <x:c r="Q44" s="126">
        <x:v>9.400</x:v>
      </x:c>
      <x:c r="R44" s="126">
        <x:v>35.950</x:v>
      </x:c>
      <x:c r="S44" s="416">
        <x:v>0</x:v>
      </x:c>
      <x:c r="T44" s="416">
        <x:v>0</x:v>
      </x:c>
      <x:c r="U44" s="127">
        <x:v>3110.829</x:v>
      </x:c>
      <x:c r="W44" s="112" t="s">
        <x:v>27</x:v>
      </x:c>
      <x:c r="X44" s="112" t="s">
        <x:v>1</x:v>
      </x:c>
      <x:c r="Y44" s="112" t="s">
        <x:v>34</x:v>
      </x:c>
      <x:c r="Z44" s="112" t="s">
        <x:v>23</x:v>
      </x:c>
    </x:row>
    <x:row r="45" spans="1:26" x14ac:dyDescent="0.3">
      <x:c r="A45" s="155"/>
      <x:c r="B45" s="155"/>
      <x:c r="C45" s="276"/>
      <x:c r="D45" s="277" t="s">
        <x:v>11</x:v>
      </x:c>
      <x:c r="E45" s="119">
        <x:v>0</x:v>
      </x:c>
      <x:c r="F45" s="415">
        <x:v>0</x:v>
      </x:c>
      <x:c r="G45" s="120">
        <x:v>0</x:v>
      </x:c>
      <x:c r="H45" s="415">
        <x:v>0</x:v>
      </x:c>
      <x:c r="I45" s="415">
        <x:v>0</x:v>
      </x:c>
      <x:c r="J45" s="120">
        <x:v>0</x:v>
      </x:c>
      <x:c r="K45" s="278">
        <x:v>0</x:v>
      </x:c>
      <x:c r="L45" s="448">
        <x:v>0</x:v>
      </x:c>
      <x:c r="M45" s="279">
        <x:v>0</x:v>
      </x:c>
      <x:c r="N45" s="449">
        <x:v>0</x:v>
      </x:c>
      <x:c r="O45" s="279">
        <x:v>0</x:v>
      </x:c>
      <x:c r="Q45" s="120">
        <x:v>0</x:v>
      </x:c>
      <x:c r="R45" s="120">
        <x:v>0</x:v>
      </x:c>
      <x:c r="S45" s="121">
        <x:v>0</x:v>
      </x:c>
      <x:c r="T45" s="415">
        <x:v>0</x:v>
      </x:c>
      <x:c r="U45" s="121">
        <x:v>0</x:v>
      </x:c>
      <x:c r="W45" s="112" t="s">
        <x:v>27</x:v>
      </x:c>
      <x:c r="X45" s="112" t="s">
        <x:v>1</x:v>
      </x:c>
      <x:c r="Y45" s="112" t="s">
        <x:v>34</x:v>
      </x:c>
      <x:c r="Z45" s="112" t="s">
        <x:v>24</x:v>
      </x:c>
    </x:row>
    <x:row r="46" spans="1:26" x14ac:dyDescent="0.3">
      <x:c r="A46" s="155"/>
      <x:c r="B46" s="155"/>
      <x:c r="C46" s="280" t="str">
        <x:f>$AD$9</x:f>
        <x:v>PGT (Masters' loan)</x:v>
      </x:c>
      <x:c r="D46" s="281" t="s">
        <x:v>12</x:v>
      </x:c>
      <x:c r="E46" s="124">
        <x:v>498.840</x:v>
      </x:c>
      <x:c r="F46" s="416">
        <x:v>0.000</x:v>
      </x:c>
      <x:c r="G46" s="416">
        <x:v>0.000</x:v>
      </x:c>
      <x:c r="H46" s="416">
        <x:v>0.000</x:v>
      </x:c>
      <x:c r="I46" s="416">
        <x:v>0</x:v>
      </x:c>
      <x:c r="J46" s="126">
        <x:v>0</x:v>
      </x:c>
      <x:c r="K46" s="282">
        <x:v>498.84</x:v>
      </x:c>
      <x:c r="L46" s="447">
        <x:v>0</x:v>
      </x:c>
      <x:c r="M46" s="446">
        <x:v>0</x:v>
      </x:c>
      <x:c r="N46" s="447">
        <x:v>0</x:v>
      </x:c>
      <x:c r="O46" s="284">
        <x:v>43232.5053</x:v>
      </x:c>
      <x:c r="Q46" s="416">
        <x:v>0.000</x:v>
      </x:c>
      <x:c r="R46" s="416">
        <x:v>0.000</x:v>
      </x:c>
      <x:c r="S46" s="416">
        <x:v>0</x:v>
      </x:c>
      <x:c r="T46" s="416">
        <x:v>0</x:v>
      </x:c>
      <x:c r="U46" s="430">
        <x:v>0</x:v>
      </x:c>
      <x:c r="W46" s="112" t="s">
        <x:v>27</x:v>
      </x:c>
      <x:c r="X46" s="112" t="s">
        <x:v>1</x:v>
      </x:c>
      <x:c r="Y46" s="112" t="s">
        <x:v>97</x:v>
      </x:c>
      <x:c r="Z46" s="112" t="s">
        <x:v>23</x:v>
      </x:c>
    </x:row>
    <x:row r="47" spans="1:26" x14ac:dyDescent="0.3">
      <x:c r="A47" s="155"/>
      <x:c r="B47" s="155"/>
      <x:c r="C47" s="276"/>
      <x:c r="D47" s="277" t="s">
        <x:v>11</x:v>
      </x:c>
      <x:c r="E47" s="119">
        <x:v>2065.820</x:v>
      </x:c>
      <x:c r="F47" s="415">
        <x:v>0.000</x:v>
      </x:c>
      <x:c r="G47" s="415">
        <x:v>0.000</x:v>
      </x:c>
      <x:c r="H47" s="415">
        <x:v>0.000</x:v>
      </x:c>
      <x:c r="I47" s="415">
        <x:v>0</x:v>
      </x:c>
      <x:c r="J47" s="120">
        <x:v>0</x:v>
      </x:c>
      <x:c r="K47" s="278">
        <x:v>2065.82</x:v>
      </x:c>
      <x:c r="L47" s="449">
        <x:v>0</x:v>
      </x:c>
      <x:c r="M47" s="279">
        <x:v>1649577.9282</x:v>
      </x:c>
      <x:c r="N47" s="449">
        <x:v>0</x:v>
      </x:c>
      <x:c r="O47" s="279">
        <x:v>205709.1609</x:v>
      </x:c>
      <x:c r="Q47" s="415">
        <x:v>0.000</x:v>
      </x:c>
      <x:c r="R47" s="415">
        <x:v>0.000</x:v>
      </x:c>
      <x:c r="S47" s="415">
        <x:v>0</x:v>
      </x:c>
      <x:c r="T47" s="415">
        <x:v>0</x:v>
      </x:c>
      <x:c r="U47" s="428">
        <x:v>0</x:v>
      </x:c>
      <x:c r="W47" s="112" t="s">
        <x:v>27</x:v>
      </x:c>
      <x:c r="X47" s="112" t="s">
        <x:v>1</x:v>
      </x:c>
      <x:c r="Y47" s="112" t="s">
        <x:v>97</x:v>
      </x:c>
      <x:c r="Z47" s="112" t="s">
        <x:v>24</x:v>
      </x:c>
    </x:row>
    <x:row r="48" spans="1:26" x14ac:dyDescent="0.3">
      <x:c r="A48" s="155"/>
      <x:c r="B48" s="155"/>
      <x:c r="C48" s="280" t="str">
        <x:f>$AD$10</x:f>
        <x:v>PGT (Other)</x:v>
      </x:c>
      <x:c r="D48" s="281" t="s">
        <x:v>12</x:v>
      </x:c>
      <x:c r="E48" s="124">
        <x:v>162.580</x:v>
      </x:c>
      <x:c r="F48" s="416">
        <x:v>0.000</x:v>
      </x:c>
      <x:c r="G48" s="416">
        <x:v>0.000</x:v>
      </x:c>
      <x:c r="H48" s="416">
        <x:v>0.000</x:v>
      </x:c>
      <x:c r="I48" s="416">
        <x:v>0</x:v>
      </x:c>
      <x:c r="J48" s="126">
        <x:v>0</x:v>
      </x:c>
      <x:c r="K48" s="282">
        <x:v>162.58</x:v>
      </x:c>
      <x:c r="L48" s="284">
        <x:v>164080.6134</x:v>
      </x:c>
      <x:c r="M48" s="447">
        <x:v>0</x:v>
      </x:c>
      <x:c r="N48" s="447">
        <x:v>0</x:v>
      </x:c>
      <x:c r="O48" s="284">
        <x:v>13709.6603</x:v>
      </x:c>
      <x:c r="Q48" s="416">
        <x:v>0.000</x:v>
      </x:c>
      <x:c r="R48" s="416">
        <x:v>0.000</x:v>
      </x:c>
      <x:c r="S48" s="416">
        <x:v>0</x:v>
      </x:c>
      <x:c r="T48" s="416">
        <x:v>0</x:v>
      </x:c>
      <x:c r="U48" s="430">
        <x:v>0</x:v>
      </x:c>
      <x:c r="W48" s="112" t="s">
        <x:v>27</x:v>
      </x:c>
      <x:c r="X48" s="112" t="s">
        <x:v>1</x:v>
      </x:c>
      <x:c r="Y48" s="112" t="s">
        <x:v>98</x:v>
      </x:c>
      <x:c r="Z48" s="112" t="s">
        <x:v>23</x:v>
      </x:c>
    </x:row>
    <x:row r="49" spans="1:26" x14ac:dyDescent="0.3">
      <x:c r="A49" s="291"/>
      <x:c r="B49" s="291"/>
      <x:c r="C49" s="291"/>
      <x:c r="D49" s="218" t="s">
        <x:v>11</x:v>
      </x:c>
      <x:c r="E49" s="130">
        <x:v>182.460</x:v>
      </x:c>
      <x:c r="F49" s="417">
        <x:v>0.000</x:v>
      </x:c>
      <x:c r="G49" s="417">
        <x:v>0.000</x:v>
      </x:c>
      <x:c r="H49" s="417">
        <x:v>0.000</x:v>
      </x:c>
      <x:c r="I49" s="417">
        <x:v>0</x:v>
      </x:c>
      <x:c r="J49" s="131">
        <x:v>0</x:v>
      </x:c>
      <x:c r="K49" s="292">
        <x:v>182.46</x:v>
      </x:c>
      <x:c r="L49" s="294">
        <x:v>184144.1058</x:v>
      </x:c>
      <x:c r="M49" s="294">
        <x:v>145696.1346</x:v>
      </x:c>
      <x:c r="N49" s="456">
        <x:v>0</x:v>
      </x:c>
      <x:c r="O49" s="294">
        <x:v>5480.4841</x:v>
      </x:c>
      <x:c r="Q49" s="417">
        <x:v>0.000</x:v>
      </x:c>
      <x:c r="R49" s="417">
        <x:v>0.000</x:v>
      </x:c>
      <x:c r="S49" s="417">
        <x:v>0</x:v>
      </x:c>
      <x:c r="T49" s="417">
        <x:v>0</x:v>
      </x:c>
      <x:c r="U49" s="429">
        <x:v>0</x:v>
      </x:c>
      <x:c r="W49" s="112" t="s">
        <x:v>27</x:v>
      </x:c>
      <x:c r="X49" s="112" t="s">
        <x:v>1</x:v>
      </x:c>
      <x:c r="Y49" s="112" t="s">
        <x:v>98</x:v>
      </x:c>
      <x:c r="Z49" s="112" t="s">
        <x:v>24</x:v>
      </x:c>
    </x:row>
    <x:row r="50" spans="1:26" x14ac:dyDescent="0.3">
      <x:c r="A50" s="272" t="s">
        <x:v>28</x:v>
      </x:c>
      <x:c r="B50" s="155" t="s">
        <x:v>281</x:v>
      </x:c>
      <x:c r="C50" s="155" t="s">
        <x:v>6</x:v>
      </x:c>
      <x:c r="D50" s="273" t="s">
        <x:v>12</x:v>
      </x:c>
      <x:c r="E50" s="133">
        <x:v>185362.450</x:v>
      </x:c>
      <x:c r="F50" s="422">
        <x:v>0.000</x:v>
      </x:c>
      <x:c r="G50" s="422">
        <x:v>0.000</x:v>
      </x:c>
      <x:c r="H50" s="422">
        <x:v>0.000</x:v>
      </x:c>
      <x:c r="I50" s="422">
        <x:v>0</x:v>
      </x:c>
      <x:c r="J50" s="134">
        <x:v>-2</x:v>
      </x:c>
      <x:c r="K50" s="274">
        <x:v>185360.45</x:v>
      </x:c>
      <x:c r="L50" s="453">
        <x:v>0</x:v>
      </x:c>
      <x:c r="M50" s="454">
        <x:v>0</x:v>
      </x:c>
      <x:c r="N50" s="454">
        <x:v>0</x:v>
      </x:c>
      <x:c r="O50" s="275">
        <x:v>6740121.0069</x:v>
      </x:c>
      <x:c r="Q50" s="422">
        <x:v>0.000</x:v>
      </x:c>
      <x:c r="R50" s="422">
        <x:v>0.000</x:v>
      </x:c>
      <x:c r="S50" s="422">
        <x:v>0</x:v>
      </x:c>
      <x:c r="T50" s="422">
        <x:v>0</x:v>
      </x:c>
      <x:c r="U50" s="470">
        <x:v>0</x:v>
      </x:c>
      <x:c r="W50" s="112" t="s">
        <x:v>28</x:v>
      </x:c>
      <x:c r="X50" s="112" t="s">
        <x:v>2</x:v>
      </x:c>
      <x:c r="Y50" s="112" t="s">
        <x:v>6</x:v>
      </x:c>
      <x:c r="Z50" s="112" t="s">
        <x:v>23</x:v>
      </x:c>
    </x:row>
    <x:row r="51" spans="1:26" x14ac:dyDescent="0.3">
      <x:c r="A51" s="155"/>
      <x:c r="B51" s="155"/>
      <x:c r="C51" s="276"/>
      <x:c r="D51" s="277" t="s">
        <x:v>11</x:v>
      </x:c>
      <x:c r="E51" s="119">
        <x:v>506.420</x:v>
      </x:c>
      <x:c r="F51" s="415">
        <x:v>0.000</x:v>
      </x:c>
      <x:c r="G51" s="415">
        <x:v>0.000</x:v>
      </x:c>
      <x:c r="H51" s="415">
        <x:v>0.000</x:v>
      </x:c>
      <x:c r="I51" s="415">
        <x:v>0</x:v>
      </x:c>
      <x:c r="J51" s="120">
        <x:v>0</x:v>
      </x:c>
      <x:c r="K51" s="278">
        <x:v>506.42</x:v>
      </x:c>
      <x:c r="L51" s="457">
        <x:v>0</x:v>
      </x:c>
      <x:c r="M51" s="449">
        <x:v>0</x:v>
      </x:c>
      <x:c r="N51" s="279">
        <x:v>493334.1072</x:v>
      </x:c>
      <x:c r="O51" s="293">
        <x:v>28084.1514</x:v>
      </x:c>
      <x:c r="Q51" s="415">
        <x:v>0.000</x:v>
      </x:c>
      <x:c r="R51" s="415">
        <x:v>0.000</x:v>
      </x:c>
      <x:c r="S51" s="415">
        <x:v>0</x:v>
      </x:c>
      <x:c r="T51" s="415">
        <x:v>0</x:v>
      </x:c>
      <x:c r="U51" s="428">
        <x:v>0</x:v>
      </x:c>
      <x:c r="W51" s="112" t="s">
        <x:v>28</x:v>
      </x:c>
      <x:c r="X51" s="112" t="s">
        <x:v>2</x:v>
      </x:c>
      <x:c r="Y51" s="112" t="s">
        <x:v>6</x:v>
      </x:c>
      <x:c r="Z51" s="112" t="s">
        <x:v>24</x:v>
      </x:c>
    </x:row>
    <x:row r="52" spans="1:26" x14ac:dyDescent="0.3">
      <x:c r="A52" s="155"/>
      <x:c r="B52" s="155"/>
      <x:c r="C52" s="280" t="str">
        <x:f>$AD$8</x:f>
        <x:v>PGT (UG fee)</x:v>
      </x:c>
      <x:c r="D52" s="273" t="s">
        <x:v>12</x:v>
      </x:c>
      <x:c r="E52" s="124">
        <x:v>2230.470</x:v>
      </x:c>
      <x:c r="F52" s="416">
        <x:v>0.000</x:v>
      </x:c>
      <x:c r="G52" s="416">
        <x:v>0.000</x:v>
      </x:c>
      <x:c r="H52" s="416">
        <x:v>0.000</x:v>
      </x:c>
      <x:c r="I52" s="416">
        <x:v>0</x:v>
      </x:c>
      <x:c r="J52" s="126">
        <x:v>0</x:v>
      </x:c>
      <x:c r="K52" s="282">
        <x:v>2230.47</x:v>
      </x:c>
      <x:c r="L52" s="455">
        <x:v>0</x:v>
      </x:c>
      <x:c r="M52" s="447">
        <x:v>0</x:v>
      </x:c>
      <x:c r="N52" s="447">
        <x:v>0</x:v>
      </x:c>
      <x:c r="O52" s="284">
        <x:v>209919.89</x:v>
      </x:c>
      <x:c r="Q52" s="416">
        <x:v>0.000</x:v>
      </x:c>
      <x:c r="R52" s="416">
        <x:v>0.000</x:v>
      </x:c>
      <x:c r="S52" s="416">
        <x:v>0</x:v>
      </x:c>
      <x:c r="T52" s="416">
        <x:v>0</x:v>
      </x:c>
      <x:c r="U52" s="430">
        <x:v>0</x:v>
      </x:c>
      <x:c r="W52" s="112" t="s">
        <x:v>28</x:v>
      </x:c>
      <x:c r="X52" s="112" t="s">
        <x:v>2</x:v>
      </x:c>
      <x:c r="Y52" s="112" t="s">
        <x:v>34</x:v>
      </x:c>
      <x:c r="Z52" s="112" t="s">
        <x:v>23</x:v>
      </x:c>
    </x:row>
    <x:row r="53" spans="1:26" x14ac:dyDescent="0.3">
      <x:c r="A53" s="155"/>
      <x:c r="B53" s="155"/>
      <x:c r="C53" s="276"/>
      <x:c r="D53" s="277" t="s">
        <x:v>11</x:v>
      </x:c>
      <x:c r="E53" s="119">
        <x:v>10.000</x:v>
      </x:c>
      <x:c r="F53" s="415">
        <x:v>0.000</x:v>
      </x:c>
      <x:c r="G53" s="415">
        <x:v>0.000</x:v>
      </x:c>
      <x:c r="H53" s="415">
        <x:v>0.000</x:v>
      </x:c>
      <x:c r="I53" s="415">
        <x:v>0</x:v>
      </x:c>
      <x:c r="J53" s="120">
        <x:v>0</x:v>
      </x:c>
      <x:c r="K53" s="278">
        <x:v>10</x:v>
      </x:c>
      <x:c r="L53" s="448">
        <x:v>0</x:v>
      </x:c>
      <x:c r="M53" s="279">
        <x:v>7985.1</x:v>
      </x:c>
      <x:c r="N53" s="449">
        <x:v>0</x:v>
      </x:c>
      <x:c r="O53" s="279">
        <x:v>237.9</x:v>
      </x:c>
      <x:c r="Q53" s="415">
        <x:v>0.000</x:v>
      </x:c>
      <x:c r="R53" s="415">
        <x:v>0.000</x:v>
      </x:c>
      <x:c r="S53" s="415">
        <x:v>0</x:v>
      </x:c>
      <x:c r="T53" s="415">
        <x:v>0</x:v>
      </x:c>
      <x:c r="U53" s="428">
        <x:v>0</x:v>
      </x:c>
      <x:c r="W53" s="112" t="s">
        <x:v>28</x:v>
      </x:c>
      <x:c r="X53" s="112" t="s">
        <x:v>2</x:v>
      </x:c>
      <x:c r="Y53" s="112" t="s">
        <x:v>34</x:v>
      </x:c>
      <x:c r="Z53" s="112" t="s">
        <x:v>24</x:v>
      </x:c>
    </x:row>
    <x:row r="54" spans="1:26" x14ac:dyDescent="0.3">
      <x:c r="A54" s="155"/>
      <x:c r="B54" s="155"/>
      <x:c r="C54" s="280" t="str">
        <x:f>$AD$9</x:f>
        <x:v>PGT (Masters' loan)</x:v>
      </x:c>
      <x:c r="D54" s="281" t="s">
        <x:v>12</x:v>
      </x:c>
      <x:c r="E54" s="124">
        <x:v>2800.710</x:v>
      </x:c>
      <x:c r="F54" s="416">
        <x:v>0.000</x:v>
      </x:c>
      <x:c r="G54" s="416">
        <x:v>0.000</x:v>
      </x:c>
      <x:c r="H54" s="416">
        <x:v>0.000</x:v>
      </x:c>
      <x:c r="I54" s="416">
        <x:v>0</x:v>
      </x:c>
      <x:c r="J54" s="126">
        <x:v>0</x:v>
      </x:c>
      <x:c r="K54" s="282">
        <x:v>2800.71</x:v>
      </x:c>
      <x:c r="L54" s="447">
        <x:v>0</x:v>
      </x:c>
      <x:c r="M54" s="446">
        <x:v>0</x:v>
      </x:c>
      <x:c r="N54" s="447">
        <x:v>0</x:v>
      </x:c>
      <x:c r="O54" s="284">
        <x:v>135892.298</x:v>
      </x:c>
      <x:c r="Q54" s="416">
        <x:v>0.000</x:v>
      </x:c>
      <x:c r="R54" s="416">
        <x:v>0.000</x:v>
      </x:c>
      <x:c r="S54" s="416">
        <x:v>0</x:v>
      </x:c>
      <x:c r="T54" s="416">
        <x:v>0</x:v>
      </x:c>
      <x:c r="U54" s="430">
        <x:v>0</x:v>
      </x:c>
      <x:c r="W54" s="112" t="s">
        <x:v>28</x:v>
      </x:c>
      <x:c r="X54" s="112" t="s">
        <x:v>2</x:v>
      </x:c>
      <x:c r="Y54" s="112" t="s">
        <x:v>97</x:v>
      </x:c>
      <x:c r="Z54" s="112" t="s">
        <x:v>23</x:v>
      </x:c>
    </x:row>
    <x:row r="55" spans="1:26" x14ac:dyDescent="0.3">
      <x:c r="A55" s="155"/>
      <x:c r="B55" s="155"/>
      <x:c r="C55" s="276"/>
      <x:c r="D55" s="277" t="s">
        <x:v>11</x:v>
      </x:c>
      <x:c r="E55" s="119">
        <x:v>10414.970</x:v>
      </x:c>
      <x:c r="F55" s="415">
        <x:v>0.000</x:v>
      </x:c>
      <x:c r="G55" s="415">
        <x:v>0.000</x:v>
      </x:c>
      <x:c r="H55" s="415">
        <x:v>0.000</x:v>
      </x:c>
      <x:c r="I55" s="415">
        <x:v>0</x:v>
      </x:c>
      <x:c r="J55" s="120">
        <x:v>0</x:v>
      </x:c>
      <x:c r="K55" s="278">
        <x:v>10414.97</x:v>
      </x:c>
      <x:c r="L55" s="449">
        <x:v>0</x:v>
      </x:c>
      <x:c r="M55" s="279">
        <x:v>8316457.6947</x:v>
      </x:c>
      <x:c r="N55" s="449">
        <x:v>0</x:v>
      </x:c>
      <x:c r="O55" s="279">
        <x:v>865883.8049</x:v>
      </x:c>
      <x:c r="Q55" s="415">
        <x:v>0.000</x:v>
      </x:c>
      <x:c r="R55" s="415">
        <x:v>0.000</x:v>
      </x:c>
      <x:c r="S55" s="415">
        <x:v>0</x:v>
      </x:c>
      <x:c r="T55" s="415">
        <x:v>0</x:v>
      </x:c>
      <x:c r="U55" s="428">
        <x:v>0</x:v>
      </x:c>
      <x:c r="W55" s="112" t="s">
        <x:v>28</x:v>
      </x:c>
      <x:c r="X55" s="112" t="s">
        <x:v>2</x:v>
      </x:c>
      <x:c r="Y55" s="112" t="s">
        <x:v>97</x:v>
      </x:c>
      <x:c r="Z55" s="112" t="s">
        <x:v>24</x:v>
      </x:c>
    </x:row>
    <x:row r="56" spans="1:26" x14ac:dyDescent="0.3">
      <x:c r="A56" s="155"/>
      <x:c r="B56" s="155"/>
      <x:c r="C56" s="280" t="str">
        <x:f>$AD$10</x:f>
        <x:v>PGT (Other)</x:v>
      </x:c>
      <x:c r="D56" s="281" t="s">
        <x:v>12</x:v>
      </x:c>
      <x:c r="E56" s="124">
        <x:v>422.130</x:v>
      </x:c>
      <x:c r="F56" s="416">
        <x:v>0.000</x:v>
      </x:c>
      <x:c r="G56" s="416">
        <x:v>0.000</x:v>
      </x:c>
      <x:c r="H56" s="416">
        <x:v>0.000</x:v>
      </x:c>
      <x:c r="I56" s="416">
        <x:v>0</x:v>
      </x:c>
      <x:c r="J56" s="126">
        <x:v>0</x:v>
      </x:c>
      <x:c r="K56" s="282">
        <x:v>422.13</x:v>
      </x:c>
      <x:c r="L56" s="284">
        <x:v>426026.2599</x:v>
      </x:c>
      <x:c r="M56" s="447">
        <x:v>0</x:v>
      </x:c>
      <x:c r="N56" s="447">
        <x:v>0</x:v>
      </x:c>
      <x:c r="O56" s="284">
        <x:v>15670.1689</x:v>
      </x:c>
      <x:c r="Q56" s="416">
        <x:v>0.000</x:v>
      </x:c>
      <x:c r="R56" s="416">
        <x:v>0.000</x:v>
      </x:c>
      <x:c r="S56" s="416">
        <x:v>0</x:v>
      </x:c>
      <x:c r="T56" s="416">
        <x:v>0</x:v>
      </x:c>
      <x:c r="U56" s="430">
        <x:v>0</x:v>
      </x:c>
      <x:c r="W56" s="112" t="s">
        <x:v>28</x:v>
      </x:c>
      <x:c r="X56" s="112" t="s">
        <x:v>2</x:v>
      </x:c>
      <x:c r="Y56" s="112" t="s">
        <x:v>98</x:v>
      </x:c>
      <x:c r="Z56" s="112" t="s">
        <x:v>23</x:v>
      </x:c>
    </x:row>
    <x:row r="57" spans="1:26" x14ac:dyDescent="0.3">
      <x:c r="A57" s="155"/>
      <x:c r="B57" s="285"/>
      <x:c r="C57" s="285"/>
      <x:c r="D57" s="286" t="s">
        <x:v>11</x:v>
      </x:c>
      <x:c r="E57" s="287">
        <x:v>598.840</x:v>
      </x:c>
      <x:c r="F57" s="441">
        <x:v>0.000</x:v>
      </x:c>
      <x:c r="G57" s="441">
        <x:v>0.000</x:v>
      </x:c>
      <x:c r="H57" s="441">
        <x:v>0.000</x:v>
      </x:c>
      <x:c r="I57" s="441">
        <x:v>0</x:v>
      </x:c>
      <x:c r="J57" s="288">
        <x:v>0</x:v>
      </x:c>
      <x:c r="K57" s="289">
        <x:v>598.84</x:v>
      </x:c>
      <x:c r="L57" s="290">
        <x:v>604367.2932</x:v>
      </x:c>
      <x:c r="M57" s="290">
        <x:v>478179.7284</x:v>
      </x:c>
      <x:c r="N57" s="450">
        <x:v>0</x:v>
      </x:c>
      <x:c r="O57" s="290">
        <x:v>36376.908</x:v>
      </x:c>
      <x:c r="Q57" s="441">
        <x:v>0.000</x:v>
      </x:c>
      <x:c r="R57" s="441">
        <x:v>0.000</x:v>
      </x:c>
      <x:c r="S57" s="441">
        <x:v>0</x:v>
      </x:c>
      <x:c r="T57" s="441">
        <x:v>0</x:v>
      </x:c>
      <x:c r="U57" s="471">
        <x:v>0</x:v>
      </x:c>
      <x:c r="W57" s="112" t="s">
        <x:v>28</x:v>
      </x:c>
      <x:c r="X57" s="112" t="s">
        <x:v>2</x:v>
      </x:c>
      <x:c r="Y57" s="112" t="s">
        <x:v>98</x:v>
      </x:c>
      <x:c r="Z57" s="112" t="s">
        <x:v>24</x:v>
      </x:c>
    </x:row>
    <x:row r="58" spans="1:26" x14ac:dyDescent="0.3">
      <x:c r="A58" s="155"/>
      <x:c r="B58" s="581" t="s">
        <x:v>166</x:v>
      </x:c>
      <x:c r="C58" s="276" t="s">
        <x:v>6</x:v>
      </x:c>
      <x:c r="D58" s="277" t="s">
        <x:v>12</x:v>
      </x:c>
      <x:c r="E58" s="295">
        <x:v>12371.000</x:v>
      </x:c>
      <x:c r="F58" s="412">
        <x:v>0.000</x:v>
      </x:c>
      <x:c r="G58" s="440">
        <x:v>0.000</x:v>
      </x:c>
      <x:c r="H58" s="440">
        <x:v>0.000</x:v>
      </x:c>
      <x:c r="I58" s="440">
        <x:v>0</x:v>
      </x:c>
      <x:c r="J58" s="296">
        <x:v>0</x:v>
      </x:c>
      <x:c r="K58" s="297">
        <x:v>12371</x:v>
      </x:c>
      <x:c r="L58" s="458">
        <x:v>0</x:v>
      </x:c>
      <x:c r="M58" s="459">
        <x:v>0</x:v>
      </x:c>
      <x:c r="N58" s="459">
        <x:v>0</x:v>
      </x:c>
      <x:c r="O58" s="298">
        <x:v>231206.025</x:v>
      </x:c>
      <x:c r="Q58" s="412">
        <x:v>0.000</x:v>
      </x:c>
      <x:c r="R58" s="296">
        <x:v>0.000</x:v>
      </x:c>
      <x:c r="S58" s="440">
        <x:v>0</x:v>
      </x:c>
      <x:c r="T58" s="440">
        <x:v>0</x:v>
      </x:c>
      <x:c r="U58" s="299">
        <x:v>0</x:v>
      </x:c>
      <x:c r="W58" s="112" t="s">
        <x:v>28</x:v>
      </x:c>
      <x:c r="X58" s="112" t="s">
        <x:v>14</x:v>
      </x:c>
      <x:c r="Y58" s="112" t="s">
        <x:v>6</x:v>
      </x:c>
      <x:c r="Z58" s="112" t="s">
        <x:v>23</x:v>
      </x:c>
    </x:row>
    <x:row r="59" spans="1:26" x14ac:dyDescent="0.3">
      <x:c r="A59" s="155"/>
      <x:c r="B59" s="581"/>
      <x:c r="C59" s="300" t="str">
        <x:f>$AD$8</x:f>
        <x:v>PGT (UG fee)</x:v>
      </x:c>
      <x:c r="D59" s="277" t="s">
        <x:v>12</x:v>
      </x:c>
      <x:c r="E59" s="301">
        <x:v>14.000</x:v>
      </x:c>
      <x:c r="F59" s="440">
        <x:v>0.000</x:v>
      </x:c>
      <x:c r="G59" s="302">
        <x:v>0.000</x:v>
      </x:c>
      <x:c r="H59" s="442">
        <x:v>0.000</x:v>
      </x:c>
      <x:c r="I59" s="442">
        <x:v>0</x:v>
      </x:c>
      <x:c r="J59" s="302">
        <x:v>0</x:v>
      </x:c>
      <x:c r="K59" s="297">
        <x:v>14</x:v>
      </x:c>
      <x:c r="L59" s="458">
        <x:v>0</x:v>
      </x:c>
      <x:c r="M59" s="460">
        <x:v>0</x:v>
      </x:c>
      <x:c r="N59" s="460">
        <x:v>0</x:v>
      </x:c>
      <x:c r="O59" s="298">
        <x:v>0</x:v>
      </x:c>
      <x:c r="Q59" s="302">
        <x:v>0.000</x:v>
      </x:c>
      <x:c r="R59" s="302">
        <x:v>0.000</x:v>
      </x:c>
      <x:c r="S59" s="442">
        <x:v>0</x:v>
      </x:c>
      <x:c r="T59" s="442">
        <x:v>0</x:v>
      </x:c>
      <x:c r="U59" s="299">
        <x:v>0</x:v>
      </x:c>
      <x:c r="W59" s="112" t="s">
        <x:v>28</x:v>
      </x:c>
      <x:c r="X59" s="112" t="s">
        <x:v>14</x:v>
      </x:c>
      <x:c r="Y59" s="112" t="s">
        <x:v>34</x:v>
      </x:c>
      <x:c r="Z59" s="112" t="s">
        <x:v>23</x:v>
      </x:c>
    </x:row>
    <x:row r="60" spans="1:26" x14ac:dyDescent="0.3">
      <x:c r="A60" s="155"/>
      <x:c r="B60" s="155"/>
      <x:c r="C60" s="300" t="str">
        <x:f>$AD$9</x:f>
        <x:v>PGT (Masters' loan)</x:v>
      </x:c>
      <x:c r="D60" s="277" t="s">
        <x:v>12</x:v>
      </x:c>
      <x:c r="E60" s="301">
        <x:v>8.500</x:v>
      </x:c>
      <x:c r="F60" s="442">
        <x:v>0.000</x:v>
      </x:c>
      <x:c r="G60" s="442">
        <x:v>0.000</x:v>
      </x:c>
      <x:c r="H60" s="442">
        <x:v>0.000</x:v>
      </x:c>
      <x:c r="I60" s="442">
        <x:v>0</x:v>
      </x:c>
      <x:c r="J60" s="302">
        <x:v>0</x:v>
      </x:c>
      <x:c r="K60" s="297">
        <x:v>8.5</x:v>
      </x:c>
      <x:c r="L60" s="460">
        <x:v>0</x:v>
      </x:c>
      <x:c r="M60" s="460">
        <x:v>0</x:v>
      </x:c>
      <x:c r="N60" s="460">
        <x:v>0</x:v>
      </x:c>
      <x:c r="O60" s="298">
        <x:v>698.19</x:v>
      </x:c>
      <x:c r="Q60" s="442">
        <x:v>0.000</x:v>
      </x:c>
      <x:c r="R60" s="442">
        <x:v>0.000</x:v>
      </x:c>
      <x:c r="S60" s="442">
        <x:v>0</x:v>
      </x:c>
      <x:c r="T60" s="442">
        <x:v>0</x:v>
      </x:c>
      <x:c r="U60" s="467">
        <x:v>0</x:v>
      </x:c>
      <x:c r="W60" s="112" t="s">
        <x:v>28</x:v>
      </x:c>
      <x:c r="X60" s="112" t="s">
        <x:v>14</x:v>
      </x:c>
      <x:c r="Y60" s="112" t="s">
        <x:v>97</x:v>
      </x:c>
      <x:c r="Z60" s="112" t="s">
        <x:v>23</x:v>
      </x:c>
    </x:row>
    <x:row r="61" spans="1:26" x14ac:dyDescent="0.3">
      <x:c r="A61" s="155"/>
      <x:c r="B61" s="285"/>
      <x:c r="C61" s="303" t="str">
        <x:f>$AD$10</x:f>
        <x:v>PGT (Other)</x:v>
      </x:c>
      <x:c r="D61" s="304" t="s">
        <x:v>12</x:v>
      </x:c>
      <x:c r="E61" s="305">
        <x:v>1.500</x:v>
      </x:c>
      <x:c r="F61" s="443">
        <x:v>0.000</x:v>
      </x:c>
      <x:c r="G61" s="443">
        <x:v>0.000</x:v>
      </x:c>
      <x:c r="H61" s="443">
        <x:v>0.000</x:v>
      </x:c>
      <x:c r="I61" s="443">
        <x:v>0</x:v>
      </x:c>
      <x:c r="J61" s="306">
        <x:v>0</x:v>
      </x:c>
      <x:c r="K61" s="307">
        <x:v>1.5</x:v>
      </x:c>
      <x:c r="L61" s="461">
        <x:v>1513.845</x:v>
      </x:c>
      <x:c r="M61" s="461">
        <x:v>0</x:v>
      </x:c>
      <x:c r="N61" s="461">
        <x:v>0</x:v>
      </x:c>
      <x:c r="O61" s="308">
        <x:v>0</x:v>
      </x:c>
      <x:c r="Q61" s="443">
        <x:v>0.000</x:v>
      </x:c>
      <x:c r="R61" s="443">
        <x:v>0.000</x:v>
      </x:c>
      <x:c r="S61" s="443">
        <x:v>0</x:v>
      </x:c>
      <x:c r="T61" s="443">
        <x:v>0</x:v>
      </x:c>
      <x:c r="U61" s="469">
        <x:v>0</x:v>
      </x:c>
      <x:c r="W61" s="112" t="s">
        <x:v>28</x:v>
      </x:c>
      <x:c r="X61" s="112" t="s">
        <x:v>14</x:v>
      </x:c>
      <x:c r="Y61" s="112" t="s">
        <x:v>98</x:v>
      </x:c>
      <x:c r="Z61" s="112" t="s">
        <x:v>23</x:v>
      </x:c>
    </x:row>
    <x:row r="62" spans="1:26" x14ac:dyDescent="0.3">
      <x:c r="A62" s="155"/>
      <x:c r="B62" s="155" t="s">
        <x:v>285</x:v>
      </x:c>
      <x:c r="C62" s="155" t="s">
        <x:v>6</x:v>
      </x:c>
      <x:c r="D62" s="273" t="s">
        <x:v>12</x:v>
      </x:c>
      <x:c r="E62" s="133">
        <x:v>21605.090</x:v>
      </x:c>
      <x:c r="F62" s="422">
        <x:v>0.000</x:v>
      </x:c>
      <x:c r="G62" s="422">
        <x:v>0.000</x:v>
      </x:c>
      <x:c r="H62" s="422">
        <x:v>0.000</x:v>
      </x:c>
      <x:c r="I62" s="422">
        <x:v>0</x:v>
      </x:c>
      <x:c r="J62" s="134">
        <x:v>-1.8</x:v>
      </x:c>
      <x:c r="K62" s="274">
        <x:v>21603.29</x:v>
      </x:c>
      <x:c r="L62" s="446">
        <x:v>0</x:v>
      </x:c>
      <x:c r="M62" s="451">
        <x:v>0</x:v>
      </x:c>
      <x:c r="N62" s="451">
        <x:v>0</x:v>
      </x:c>
      <x:c r="O62" s="283">
        <x:v>661616.2417</x:v>
      </x:c>
      <x:c r="Q62" s="422">
        <x:v>0.000</x:v>
      </x:c>
      <x:c r="R62" s="422">
        <x:v>0.000</x:v>
      </x:c>
      <x:c r="S62" s="422">
        <x:v>0</x:v>
      </x:c>
      <x:c r="T62" s="422">
        <x:v>0</x:v>
      </x:c>
      <x:c r="U62" s="470">
        <x:v>0</x:v>
      </x:c>
      <x:c r="W62" s="112" t="s">
        <x:v>28</x:v>
      </x:c>
      <x:c r="X62" s="112" t="s">
        <x:v>1</x:v>
      </x:c>
      <x:c r="Y62" s="112" t="s">
        <x:v>6</x:v>
      </x:c>
      <x:c r="Z62" s="112" t="s">
        <x:v>23</x:v>
      </x:c>
    </x:row>
    <x:row r="63" spans="1:26" x14ac:dyDescent="0.3">
      <x:c r="A63" s="155"/>
      <x:c r="B63" s="155"/>
      <x:c r="C63" s="276"/>
      <x:c r="D63" s="277" t="s">
        <x:v>11</x:v>
      </x:c>
      <x:c r="E63" s="119">
        <x:v>25.130</x:v>
      </x:c>
      <x:c r="F63" s="415">
        <x:v>0.000</x:v>
      </x:c>
      <x:c r="G63" s="415">
        <x:v>0.000</x:v>
      </x:c>
      <x:c r="H63" s="415">
        <x:v>0.000</x:v>
      </x:c>
      <x:c r="I63" s="415">
        <x:v>0</x:v>
      </x:c>
      <x:c r="J63" s="120">
        <x:v>0</x:v>
      </x:c>
      <x:c r="K63" s="278">
        <x:v>25.13</x:v>
      </x:c>
      <x:c r="L63" s="448">
        <x:v>0</x:v>
      </x:c>
      <x:c r="M63" s="449">
        <x:v>0</x:v>
      </x:c>
      <x:c r="N63" s="449">
        <x:v>0</x:v>
      </x:c>
      <x:c r="O63" s="279">
        <x:v>1747.368</x:v>
      </x:c>
      <x:c r="Q63" s="415">
        <x:v>0.000</x:v>
      </x:c>
      <x:c r="R63" s="415">
        <x:v>0.000</x:v>
      </x:c>
      <x:c r="S63" s="415">
        <x:v>0</x:v>
      </x:c>
      <x:c r="T63" s="415">
        <x:v>0</x:v>
      </x:c>
      <x:c r="U63" s="428">
        <x:v>0</x:v>
      </x:c>
      <x:c r="W63" s="112" t="s">
        <x:v>28</x:v>
      </x:c>
      <x:c r="X63" s="112" t="s">
        <x:v>1</x:v>
      </x:c>
      <x:c r="Y63" s="112" t="s">
        <x:v>6</x:v>
      </x:c>
      <x:c r="Z63" s="112" t="s">
        <x:v>24</x:v>
      </x:c>
    </x:row>
    <x:row r="64" spans="1:26" x14ac:dyDescent="0.3">
      <x:c r="A64" s="155"/>
      <x:c r="B64" s="155"/>
      <x:c r="C64" s="280" t="str">
        <x:f>$AD$8</x:f>
        <x:v>PGT (UG fee)</x:v>
      </x:c>
      <x:c r="D64" s="273" t="s">
        <x:v>12</x:v>
      </x:c>
      <x:c r="E64" s="124">
        <x:v>585.770</x:v>
      </x:c>
      <x:c r="F64" s="416">
        <x:v>0.000</x:v>
      </x:c>
      <x:c r="G64" s="416">
        <x:v>0.000</x:v>
      </x:c>
      <x:c r="H64" s="416">
        <x:v>0.000</x:v>
      </x:c>
      <x:c r="I64" s="416">
        <x:v>0</x:v>
      </x:c>
      <x:c r="J64" s="126">
        <x:v>0</x:v>
      </x:c>
      <x:c r="K64" s="282">
        <x:v>585.77</x:v>
      </x:c>
      <x:c r="L64" s="455">
        <x:v>0</x:v>
      </x:c>
      <x:c r="M64" s="447">
        <x:v>0</x:v>
      </x:c>
      <x:c r="N64" s="447">
        <x:v>0</x:v>
      </x:c>
      <x:c r="O64" s="284">
        <x:v>12462.1167</x:v>
      </x:c>
      <x:c r="Q64" s="416">
        <x:v>0.000</x:v>
      </x:c>
      <x:c r="R64" s="416">
        <x:v>0.000</x:v>
      </x:c>
      <x:c r="S64" s="416">
        <x:v>0</x:v>
      </x:c>
      <x:c r="T64" s="416">
        <x:v>0</x:v>
      </x:c>
      <x:c r="U64" s="430">
        <x:v>0</x:v>
      </x:c>
      <x:c r="W64" s="112" t="s">
        <x:v>28</x:v>
      </x:c>
      <x:c r="X64" s="112" t="s">
        <x:v>1</x:v>
      </x:c>
      <x:c r="Y64" s="112" t="s">
        <x:v>34</x:v>
      </x:c>
      <x:c r="Z64" s="112" t="s">
        <x:v>23</x:v>
      </x:c>
    </x:row>
    <x:row r="65" spans="1:26" x14ac:dyDescent="0.3">
      <x:c r="A65" s="155"/>
      <x:c r="B65" s="155"/>
      <x:c r="C65" s="276"/>
      <x:c r="D65" s="277" t="s">
        <x:v>11</x:v>
      </x:c>
      <x:c r="E65" s="119">
        <x:v>0</x:v>
      </x:c>
      <x:c r="F65" s="415">
        <x:v>0</x:v>
      </x:c>
      <x:c r="G65" s="415">
        <x:v>0</x:v>
      </x:c>
      <x:c r="H65" s="415">
        <x:v>0</x:v>
      </x:c>
      <x:c r="I65" s="415">
        <x:v>0</x:v>
      </x:c>
      <x:c r="J65" s="120">
        <x:v>0</x:v>
      </x:c>
      <x:c r="K65" s="278">
        <x:v>0</x:v>
      </x:c>
      <x:c r="L65" s="448">
        <x:v>0</x:v>
      </x:c>
      <x:c r="M65" s="279">
        <x:v>0</x:v>
      </x:c>
      <x:c r="N65" s="449">
        <x:v>0</x:v>
      </x:c>
      <x:c r="O65" s="279">
        <x:v>0</x:v>
      </x:c>
      <x:c r="Q65" s="415">
        <x:v>0</x:v>
      </x:c>
      <x:c r="R65" s="415">
        <x:v>0</x:v>
      </x:c>
      <x:c r="S65" s="415">
        <x:v>0</x:v>
      </x:c>
      <x:c r="T65" s="415">
        <x:v>0</x:v>
      </x:c>
      <x:c r="U65" s="428">
        <x:v>0</x:v>
      </x:c>
      <x:c r="W65" s="112" t="s">
        <x:v>28</x:v>
      </x:c>
      <x:c r="X65" s="112" t="s">
        <x:v>1</x:v>
      </x:c>
      <x:c r="Y65" s="112" t="s">
        <x:v>34</x:v>
      </x:c>
      <x:c r="Z65" s="112" t="s">
        <x:v>24</x:v>
      </x:c>
    </x:row>
    <x:row r="66" spans="1:26" x14ac:dyDescent="0.3">
      <x:c r="A66" s="155"/>
      <x:c r="B66" s="155"/>
      <x:c r="C66" s="280" t="str">
        <x:f>$AD$9</x:f>
        <x:v>PGT (Masters' loan)</x:v>
      </x:c>
      <x:c r="D66" s="281" t="s">
        <x:v>12</x:v>
      </x:c>
      <x:c r="E66" s="124">
        <x:v>1549.020</x:v>
      </x:c>
      <x:c r="F66" s="416">
        <x:v>0.000</x:v>
      </x:c>
      <x:c r="G66" s="416">
        <x:v>0.000</x:v>
      </x:c>
      <x:c r="H66" s="416">
        <x:v>0.000</x:v>
      </x:c>
      <x:c r="I66" s="416">
        <x:v>0</x:v>
      </x:c>
      <x:c r="J66" s="126">
        <x:v>0</x:v>
      </x:c>
      <x:c r="K66" s="282">
        <x:v>1549.02</x:v>
      </x:c>
      <x:c r="L66" s="447">
        <x:v>0</x:v>
      </x:c>
      <x:c r="M66" s="455">
        <x:v>0</x:v>
      </x:c>
      <x:c r="N66" s="447">
        <x:v>0</x:v>
      </x:c>
      <x:c r="O66" s="284">
        <x:v>74857.6385</x:v>
      </x:c>
      <x:c r="Q66" s="416">
        <x:v>0.000</x:v>
      </x:c>
      <x:c r="R66" s="416">
        <x:v>0.000</x:v>
      </x:c>
      <x:c r="S66" s="416">
        <x:v>0</x:v>
      </x:c>
      <x:c r="T66" s="416">
        <x:v>0</x:v>
      </x:c>
      <x:c r="U66" s="430">
        <x:v>0</x:v>
      </x:c>
      <x:c r="W66" s="112" t="s">
        <x:v>28</x:v>
      </x:c>
      <x:c r="X66" s="112" t="s">
        <x:v>1</x:v>
      </x:c>
      <x:c r="Y66" s="112" t="s">
        <x:v>97</x:v>
      </x:c>
      <x:c r="Z66" s="112" t="s">
        <x:v>23</x:v>
      </x:c>
    </x:row>
    <x:row r="67" spans="1:26" x14ac:dyDescent="0.3">
      <x:c r="A67" s="155"/>
      <x:c r="B67" s="155"/>
      <x:c r="C67" s="276"/>
      <x:c r="D67" s="277" t="s">
        <x:v>11</x:v>
      </x:c>
      <x:c r="E67" s="119">
        <x:v>3857.220</x:v>
      </x:c>
      <x:c r="F67" s="415">
        <x:v>0.000</x:v>
      </x:c>
      <x:c r="G67" s="415">
        <x:v>0.000</x:v>
      </x:c>
      <x:c r="H67" s="415">
        <x:v>0.000</x:v>
      </x:c>
      <x:c r="I67" s="415">
        <x:v>0</x:v>
      </x:c>
      <x:c r="J67" s="120">
        <x:v>0</x:v>
      </x:c>
      <x:c r="K67" s="278">
        <x:v>3857.22</x:v>
      </x:c>
      <x:c r="L67" s="449">
        <x:v>0</x:v>
      </x:c>
      <x:c r="M67" s="293">
        <x:v>3080028.7422</x:v>
      </x:c>
      <x:c r="N67" s="452">
        <x:v>0</x:v>
      </x:c>
      <x:c r="O67" s="279">
        <x:v>375857.4607</x:v>
      </x:c>
      <x:c r="Q67" s="415">
        <x:v>0.000</x:v>
      </x:c>
      <x:c r="R67" s="415">
        <x:v>0.000</x:v>
      </x:c>
      <x:c r="S67" s="415">
        <x:v>0</x:v>
      </x:c>
      <x:c r="T67" s="415">
        <x:v>0</x:v>
      </x:c>
      <x:c r="U67" s="428">
        <x:v>0</x:v>
      </x:c>
      <x:c r="W67" s="112" t="s">
        <x:v>28</x:v>
      </x:c>
      <x:c r="X67" s="112" t="s">
        <x:v>1</x:v>
      </x:c>
      <x:c r="Y67" s="112" t="s">
        <x:v>97</x:v>
      </x:c>
      <x:c r="Z67" s="112" t="s">
        <x:v>24</x:v>
      </x:c>
    </x:row>
    <x:row r="68" spans="1:26" x14ac:dyDescent="0.3">
      <x:c r="A68" s="155"/>
      <x:c r="B68" s="155"/>
      <x:c r="C68" s="280" t="str">
        <x:f>$AD$10</x:f>
        <x:v>PGT (Other)</x:v>
      </x:c>
      <x:c r="D68" s="281" t="s">
        <x:v>12</x:v>
      </x:c>
      <x:c r="E68" s="124">
        <x:v>2292.300</x:v>
      </x:c>
      <x:c r="F68" s="416">
        <x:v>0.000</x:v>
      </x:c>
      <x:c r="G68" s="416">
        <x:v>0.000</x:v>
      </x:c>
      <x:c r="H68" s="416">
        <x:v>0.000</x:v>
      </x:c>
      <x:c r="I68" s="416">
        <x:v>0</x:v>
      </x:c>
      <x:c r="J68" s="126">
        <x:v>0</x:v>
      </x:c>
      <x:c r="K68" s="282">
        <x:v>2292.3</x:v>
      </x:c>
      <x:c r="L68" s="284">
        <x:v>2313457.929</x:v>
      </x:c>
      <x:c r="M68" s="447">
        <x:v>0</x:v>
      </x:c>
      <x:c r="N68" s="447">
        <x:v>0</x:v>
      </x:c>
      <x:c r="O68" s="284">
        <x:v>103124.1606</x:v>
      </x:c>
      <x:c r="Q68" s="416">
        <x:v>0.000</x:v>
      </x:c>
      <x:c r="R68" s="416">
        <x:v>0.000</x:v>
      </x:c>
      <x:c r="S68" s="416">
        <x:v>0</x:v>
      </x:c>
      <x:c r="T68" s="416">
        <x:v>0</x:v>
      </x:c>
      <x:c r="U68" s="430">
        <x:v>0</x:v>
      </x:c>
      <x:c r="W68" s="112" t="s">
        <x:v>28</x:v>
      </x:c>
      <x:c r="X68" s="112" t="s">
        <x:v>1</x:v>
      </x:c>
      <x:c r="Y68" s="112" t="s">
        <x:v>98</x:v>
      </x:c>
      <x:c r="Z68" s="112" t="s">
        <x:v>23</x:v>
      </x:c>
    </x:row>
    <x:row r="69" spans="1:26" x14ac:dyDescent="0.3">
      <x:c r="A69" s="291"/>
      <x:c r="B69" s="291"/>
      <x:c r="C69" s="291"/>
      <x:c r="D69" s="218" t="s">
        <x:v>11</x:v>
      </x:c>
      <x:c r="E69" s="130">
        <x:v>543.280</x:v>
      </x:c>
      <x:c r="F69" s="417">
        <x:v>0.000</x:v>
      </x:c>
      <x:c r="G69" s="417">
        <x:v>0.000</x:v>
      </x:c>
      <x:c r="H69" s="417">
        <x:v>0.000</x:v>
      </x:c>
      <x:c r="I69" s="417">
        <x:v>0</x:v>
      </x:c>
      <x:c r="J69" s="131">
        <x:v>0</x:v>
      </x:c>
      <x:c r="K69" s="292">
        <x:v>543.28</x:v>
      </x:c>
      <x:c r="L69" s="293">
        <x:v>548294.4744</x:v>
      </x:c>
      <x:c r="M69" s="293">
        <x:v>433814.5128</x:v>
      </x:c>
      <x:c r="N69" s="449">
        <x:v>0</x:v>
      </x:c>
      <x:c r="O69" s="293">
        <x:v>8655.3329</x:v>
      </x:c>
      <x:c r="Q69" s="417">
        <x:v>0.000</x:v>
      </x:c>
      <x:c r="R69" s="417">
        <x:v>0.000</x:v>
      </x:c>
      <x:c r="S69" s="417">
        <x:v>0</x:v>
      </x:c>
      <x:c r="T69" s="417">
        <x:v>0</x:v>
      </x:c>
      <x:c r="U69" s="429">
        <x:v>0</x:v>
      </x:c>
      <x:c r="W69" s="112" t="s">
        <x:v>28</x:v>
      </x:c>
      <x:c r="X69" s="112" t="s">
        <x:v>1</x:v>
      </x:c>
      <x:c r="Y69" s="112" t="s">
        <x:v>98</x:v>
      </x:c>
      <x:c r="Z69" s="112" t="s">
        <x:v>24</x:v>
      </x:c>
    </x:row>
    <x:row r="70" spans="1:26" x14ac:dyDescent="0.3">
      <x:c r="A70" s="272" t="s">
        <x:v>9</x:v>
      </x:c>
      <x:c r="B70" s="155" t="s">
        <x:v>281</x:v>
      </x:c>
      <x:c r="C70" s="155" t="s">
        <x:v>6</x:v>
      </x:c>
      <x:c r="D70" s="273" t="s">
        <x:v>12</x:v>
      </x:c>
      <x:c r="E70" s="133">
        <x:v>364452.570</x:v>
      </x:c>
      <x:c r="F70" s="422">
        <x:v>0.000</x:v>
      </x:c>
      <x:c r="G70" s="422">
        <x:v>0.000</x:v>
      </x:c>
      <x:c r="H70" s="422">
        <x:v>0.000</x:v>
      </x:c>
      <x:c r="I70" s="422">
        <x:v>0</x:v>
      </x:c>
      <x:c r="J70" s="134">
        <x:v>-95</x:v>
      </x:c>
      <x:c r="K70" s="274">
        <x:v>364357.57</x:v>
      </x:c>
      <x:c r="L70" s="453">
        <x:v>0</x:v>
      </x:c>
      <x:c r="M70" s="454">
        <x:v>0</x:v>
      </x:c>
      <x:c r="N70" s="454">
        <x:v>0</x:v>
      </x:c>
      <x:c r="O70" s="275">
        <x:v>13743593.5038</x:v>
      </x:c>
      <x:c r="Q70" s="422">
        <x:v>0.000</x:v>
      </x:c>
      <x:c r="R70" s="422">
        <x:v>0.000</x:v>
      </x:c>
      <x:c r="S70" s="422">
        <x:v>0</x:v>
      </x:c>
      <x:c r="T70" s="422">
        <x:v>0</x:v>
      </x:c>
      <x:c r="U70" s="470">
        <x:v>0</x:v>
      </x:c>
      <x:c r="W70" s="112" t="s">
        <x:v>9</x:v>
      </x:c>
      <x:c r="X70" s="112" t="s">
        <x:v>2</x:v>
      </x:c>
      <x:c r="Y70" s="112" t="s">
        <x:v>6</x:v>
      </x:c>
      <x:c r="Z70" s="112" t="s">
        <x:v>23</x:v>
      </x:c>
    </x:row>
    <x:row r="71" spans="1:26" x14ac:dyDescent="0.3">
      <x:c r="A71" s="155"/>
      <x:c r="B71" s="155"/>
      <x:c r="C71" s="276"/>
      <x:c r="D71" s="277" t="s">
        <x:v>11</x:v>
      </x:c>
      <x:c r="E71" s="119">
        <x:v>1359.430</x:v>
      </x:c>
      <x:c r="F71" s="415">
        <x:v>0.000</x:v>
      </x:c>
      <x:c r="G71" s="415">
        <x:v>0.000</x:v>
      </x:c>
      <x:c r="H71" s="415">
        <x:v>0.000</x:v>
      </x:c>
      <x:c r="I71" s="415">
        <x:v>0</x:v>
      </x:c>
      <x:c r="J71" s="120">
        <x:v>0</x:v>
      </x:c>
      <x:c r="K71" s="278">
        <x:v>1359.43</x:v>
      </x:c>
      <x:c r="L71" s="457">
        <x:v>0</x:v>
      </x:c>
      <x:c r="M71" s="449">
        <x:v>0</x:v>
      </x:c>
      <x:c r="N71" s="279">
        <x:v>1018688.8705</x:v>
      </x:c>
      <x:c r="O71" s="293">
        <x:v>110930.6488</x:v>
      </x:c>
      <x:c r="Q71" s="415">
        <x:v>0.000</x:v>
      </x:c>
      <x:c r="R71" s="415">
        <x:v>0.000</x:v>
      </x:c>
      <x:c r="S71" s="415">
        <x:v>0</x:v>
      </x:c>
      <x:c r="T71" s="415">
        <x:v>0</x:v>
      </x:c>
      <x:c r="U71" s="428">
        <x:v>0</x:v>
      </x:c>
      <x:c r="W71" s="112" t="s">
        <x:v>9</x:v>
      </x:c>
      <x:c r="X71" s="112" t="s">
        <x:v>2</x:v>
      </x:c>
      <x:c r="Y71" s="112" t="s">
        <x:v>6</x:v>
      </x:c>
      <x:c r="Z71" s="112" t="s">
        <x:v>24</x:v>
      </x:c>
    </x:row>
    <x:row r="72" spans="1:26" x14ac:dyDescent="0.3">
      <x:c r="A72" s="155"/>
      <x:c r="B72" s="155"/>
      <x:c r="C72" s="280" t="str">
        <x:f>$AD$8</x:f>
        <x:v>PGT (UG fee)</x:v>
      </x:c>
      <x:c r="D72" s="273" t="s">
        <x:v>12</x:v>
      </x:c>
      <x:c r="E72" s="124">
        <x:v>303.530</x:v>
      </x:c>
      <x:c r="F72" s="416">
        <x:v>0.000</x:v>
      </x:c>
      <x:c r="G72" s="416">
        <x:v>0.000</x:v>
      </x:c>
      <x:c r="H72" s="416">
        <x:v>0.000</x:v>
      </x:c>
      <x:c r="I72" s="416">
        <x:v>0</x:v>
      </x:c>
      <x:c r="J72" s="126">
        <x:v>0</x:v>
      </x:c>
      <x:c r="K72" s="282">
        <x:v>303.53</x:v>
      </x:c>
      <x:c r="L72" s="455">
        <x:v>0</x:v>
      </x:c>
      <x:c r="M72" s="447">
        <x:v>0</x:v>
      </x:c>
      <x:c r="N72" s="447">
        <x:v>0</x:v>
      </x:c>
      <x:c r="O72" s="284">
        <x:v>6802.32</x:v>
      </x:c>
      <x:c r="Q72" s="416">
        <x:v>0.000</x:v>
      </x:c>
      <x:c r="R72" s="416">
        <x:v>0.000</x:v>
      </x:c>
      <x:c r="S72" s="416">
        <x:v>0</x:v>
      </x:c>
      <x:c r="T72" s="416">
        <x:v>0</x:v>
      </x:c>
      <x:c r="U72" s="430">
        <x:v>0</x:v>
      </x:c>
      <x:c r="W72" s="112" t="s">
        <x:v>9</x:v>
      </x:c>
      <x:c r="X72" s="112" t="s">
        <x:v>2</x:v>
      </x:c>
      <x:c r="Y72" s="112" t="s">
        <x:v>34</x:v>
      </x:c>
      <x:c r="Z72" s="112" t="s">
        <x:v>23</x:v>
      </x:c>
    </x:row>
    <x:row r="73" spans="1:26" x14ac:dyDescent="0.3">
      <x:c r="A73" s="155"/>
      <x:c r="B73" s="155"/>
      <x:c r="C73" s="276"/>
      <x:c r="D73" s="277" t="s">
        <x:v>11</x:v>
      </x:c>
      <x:c r="E73" s="119">
        <x:v>0</x:v>
      </x:c>
      <x:c r="F73" s="415">
        <x:v>0</x:v>
      </x:c>
      <x:c r="G73" s="415">
        <x:v>0</x:v>
      </x:c>
      <x:c r="H73" s="415">
        <x:v>0</x:v>
      </x:c>
      <x:c r="I73" s="415">
        <x:v>0</x:v>
      </x:c>
      <x:c r="J73" s="120">
        <x:v>0</x:v>
      </x:c>
      <x:c r="K73" s="278">
        <x:v>0</x:v>
      </x:c>
      <x:c r="L73" s="448">
        <x:v>0</x:v>
      </x:c>
      <x:c r="M73" s="449">
        <x:v>0</x:v>
      </x:c>
      <x:c r="N73" s="449">
        <x:v>0</x:v>
      </x:c>
      <x:c r="O73" s="279">
        <x:v>0</x:v>
      </x:c>
      <x:c r="Q73" s="415">
        <x:v>0</x:v>
      </x:c>
      <x:c r="R73" s="415">
        <x:v>0</x:v>
      </x:c>
      <x:c r="S73" s="415">
        <x:v>0</x:v>
      </x:c>
      <x:c r="T73" s="415">
        <x:v>0</x:v>
      </x:c>
      <x:c r="U73" s="428">
        <x:v>0</x:v>
      </x:c>
      <x:c r="W73" s="112" t="s">
        <x:v>9</x:v>
      </x:c>
      <x:c r="X73" s="112" t="s">
        <x:v>2</x:v>
      </x:c>
      <x:c r="Y73" s="112" t="s">
        <x:v>34</x:v>
      </x:c>
      <x:c r="Z73" s="112" t="s">
        <x:v>24</x:v>
      </x:c>
    </x:row>
    <x:row r="74" spans="1:26" x14ac:dyDescent="0.3">
      <x:c r="A74" s="155"/>
      <x:c r="B74" s="155"/>
      <x:c r="C74" s="280" t="str">
        <x:f>$AD$9</x:f>
        <x:v>PGT (Masters' loan)</x:v>
      </x:c>
      <x:c r="D74" s="281" t="s">
        <x:v>12</x:v>
      </x:c>
      <x:c r="E74" s="124">
        <x:v>6548.780</x:v>
      </x:c>
      <x:c r="F74" s="416">
        <x:v>0.000</x:v>
      </x:c>
      <x:c r="G74" s="416">
        <x:v>0.000</x:v>
      </x:c>
      <x:c r="H74" s="416">
        <x:v>0.000</x:v>
      </x:c>
      <x:c r="I74" s="416">
        <x:v>0</x:v>
      </x:c>
      <x:c r="J74" s="126">
        <x:v>0</x:v>
      </x:c>
      <x:c r="K74" s="282">
        <x:v>6548.78</x:v>
      </x:c>
      <x:c r="L74" s="455">
        <x:v>0</x:v>
      </x:c>
      <x:c r="M74" s="447">
        <x:v>0</x:v>
      </x:c>
      <x:c r="N74" s="447">
        <x:v>0</x:v>
      </x:c>
      <x:c r="O74" s="284">
        <x:v>429887.9864</x:v>
      </x:c>
      <x:c r="Q74" s="416">
        <x:v>0.000</x:v>
      </x:c>
      <x:c r="R74" s="416">
        <x:v>0.000</x:v>
      </x:c>
      <x:c r="S74" s="416">
        <x:v>0</x:v>
      </x:c>
      <x:c r="T74" s="416">
        <x:v>0</x:v>
      </x:c>
      <x:c r="U74" s="430">
        <x:v>0</x:v>
      </x:c>
      <x:c r="W74" s="112" t="s">
        <x:v>9</x:v>
      </x:c>
      <x:c r="X74" s="112" t="s">
        <x:v>2</x:v>
      </x:c>
      <x:c r="Y74" s="112" t="s">
        <x:v>97</x:v>
      </x:c>
      <x:c r="Z74" s="112" t="s">
        <x:v>23</x:v>
      </x:c>
    </x:row>
    <x:row r="75" spans="1:26" x14ac:dyDescent="0.3">
      <x:c r="A75" s="155"/>
      <x:c r="B75" s="155"/>
      <x:c r="C75" s="276"/>
      <x:c r="D75" s="277" t="s">
        <x:v>11</x:v>
      </x:c>
      <x:c r="E75" s="119">
        <x:v>20762.080</x:v>
      </x:c>
      <x:c r="F75" s="415">
        <x:v>0.000</x:v>
      </x:c>
      <x:c r="G75" s="415">
        <x:v>0.000</x:v>
      </x:c>
      <x:c r="H75" s="415">
        <x:v>0.000</x:v>
      </x:c>
      <x:c r="I75" s="415">
        <x:v>0</x:v>
      </x:c>
      <x:c r="J75" s="120">
        <x:v>0</x:v>
      </x:c>
      <x:c r="K75" s="278">
        <x:v>20762.08</x:v>
      </x:c>
      <x:c r="L75" s="448">
        <x:v>0</x:v>
      </x:c>
      <x:c r="M75" s="449">
        <x:v>0</x:v>
      </x:c>
      <x:c r="N75" s="449">
        <x:v>0</x:v>
      </x:c>
      <x:c r="O75" s="279">
        <x:v>1653357.559</x:v>
      </x:c>
      <x:c r="Q75" s="415">
        <x:v>0.000</x:v>
      </x:c>
      <x:c r="R75" s="415">
        <x:v>0.000</x:v>
      </x:c>
      <x:c r="S75" s="415">
        <x:v>0</x:v>
      </x:c>
      <x:c r="T75" s="415">
        <x:v>0</x:v>
      </x:c>
      <x:c r="U75" s="428">
        <x:v>0</x:v>
      </x:c>
      <x:c r="W75" s="112" t="s">
        <x:v>9</x:v>
      </x:c>
      <x:c r="X75" s="112" t="s">
        <x:v>2</x:v>
      </x:c>
      <x:c r="Y75" s="112" t="s">
        <x:v>97</x:v>
      </x:c>
      <x:c r="Z75" s="112" t="s">
        <x:v>24</x:v>
      </x:c>
    </x:row>
    <x:row r="76" spans="1:26" x14ac:dyDescent="0.3">
      <x:c r="A76" s="155"/>
      <x:c r="B76" s="155"/>
      <x:c r="C76" s="280" t="str">
        <x:f>$AD$10</x:f>
        <x:v>PGT (Other)</x:v>
      </x:c>
      <x:c r="D76" s="281" t="s">
        <x:v>12</x:v>
      </x:c>
      <x:c r="E76" s="124">
        <x:v>1312.830</x:v>
      </x:c>
      <x:c r="F76" s="416">
        <x:v>0.000</x:v>
      </x:c>
      <x:c r="G76" s="416">
        <x:v>0.000</x:v>
      </x:c>
      <x:c r="H76" s="416">
        <x:v>0.000</x:v>
      </x:c>
      <x:c r="I76" s="416">
        <x:v>0</x:v>
      </x:c>
      <x:c r="J76" s="126">
        <x:v>0</x:v>
      </x:c>
      <x:c r="K76" s="282">
        <x:v>1312.83</x:v>
      </x:c>
      <x:c r="L76" s="455">
        <x:v>0</x:v>
      </x:c>
      <x:c r="M76" s="447">
        <x:v>0</x:v>
      </x:c>
      <x:c r="N76" s="447">
        <x:v>0</x:v>
      </x:c>
      <x:c r="O76" s="284">
        <x:v>100111.9547</x:v>
      </x:c>
      <x:c r="Q76" s="416">
        <x:v>0.000</x:v>
      </x:c>
      <x:c r="R76" s="416">
        <x:v>0.000</x:v>
      </x:c>
      <x:c r="S76" s="416">
        <x:v>0</x:v>
      </x:c>
      <x:c r="T76" s="416">
        <x:v>0</x:v>
      </x:c>
      <x:c r="U76" s="430">
        <x:v>0</x:v>
      </x:c>
      <x:c r="W76" s="112" t="s">
        <x:v>9</x:v>
      </x:c>
      <x:c r="X76" s="112" t="s">
        <x:v>2</x:v>
      </x:c>
      <x:c r="Y76" s="112" t="s">
        <x:v>98</x:v>
      </x:c>
      <x:c r="Z76" s="112" t="s">
        <x:v>23</x:v>
      </x:c>
    </x:row>
    <x:row r="77" spans="1:26" x14ac:dyDescent="0.3">
      <x:c r="A77" s="155"/>
      <x:c r="B77" s="285"/>
      <x:c r="C77" s="285"/>
      <x:c r="D77" s="286" t="s">
        <x:v>11</x:v>
      </x:c>
      <x:c r="E77" s="287">
        <x:v>342.550</x:v>
      </x:c>
      <x:c r="F77" s="441">
        <x:v>0.000</x:v>
      </x:c>
      <x:c r="G77" s="441">
        <x:v>0.000</x:v>
      </x:c>
      <x:c r="H77" s="441">
        <x:v>0.000</x:v>
      </x:c>
      <x:c r="I77" s="441">
        <x:v>0</x:v>
      </x:c>
      <x:c r="J77" s="288">
        <x:v>0</x:v>
      </x:c>
      <x:c r="K77" s="289">
        <x:v>342.55</x:v>
      </x:c>
      <x:c r="L77" s="462">
        <x:v>0</x:v>
      </x:c>
      <x:c r="M77" s="450">
        <x:v>0</x:v>
      </x:c>
      <x:c r="N77" s="450">
        <x:v>0</x:v>
      </x:c>
      <x:c r="O77" s="290">
        <x:v>14748.442</x:v>
      </x:c>
      <x:c r="Q77" s="441">
        <x:v>0.000</x:v>
      </x:c>
      <x:c r="R77" s="441">
        <x:v>0.000</x:v>
      </x:c>
      <x:c r="S77" s="441">
        <x:v>0</x:v>
      </x:c>
      <x:c r="T77" s="441">
        <x:v>0</x:v>
      </x:c>
      <x:c r="U77" s="471">
        <x:v>0</x:v>
      </x:c>
      <x:c r="W77" s="112" t="s">
        <x:v>9</x:v>
      </x:c>
      <x:c r="X77" s="112" t="s">
        <x:v>2</x:v>
      </x:c>
      <x:c r="Y77" s="112" t="s">
        <x:v>98</x:v>
      </x:c>
      <x:c r="Z77" s="112" t="s">
        <x:v>24</x:v>
      </x:c>
    </x:row>
    <x:row r="78" spans="1:26" x14ac:dyDescent="0.3">
      <x:c r="A78" s="155"/>
      <x:c r="B78" s="155" t="s">
        <x:v>285</x:v>
      </x:c>
      <x:c r="C78" s="155" t="s">
        <x:v>6</x:v>
      </x:c>
      <x:c r="D78" s="273" t="s">
        <x:v>12</x:v>
      </x:c>
      <x:c r="E78" s="133">
        <x:v>28241.780</x:v>
      </x:c>
      <x:c r="F78" s="422">
        <x:v>0.000</x:v>
      </x:c>
      <x:c r="G78" s="422">
        <x:v>0.000</x:v>
      </x:c>
      <x:c r="H78" s="422">
        <x:v>0.000</x:v>
      </x:c>
      <x:c r="I78" s="422">
        <x:v>0</x:v>
      </x:c>
      <x:c r="J78" s="134">
        <x:v>-1</x:v>
      </x:c>
      <x:c r="K78" s="274">
        <x:v>28240.78</x:v>
      </x:c>
      <x:c r="L78" s="446">
        <x:v>0</x:v>
      </x:c>
      <x:c r="M78" s="451">
        <x:v>0</x:v>
      </x:c>
      <x:c r="N78" s="451">
        <x:v>0</x:v>
      </x:c>
      <x:c r="O78" s="283">
        <x:v>435022.7742</x:v>
      </x:c>
      <x:c r="Q78" s="422">
        <x:v>0.000</x:v>
      </x:c>
      <x:c r="R78" s="422">
        <x:v>0.000</x:v>
      </x:c>
      <x:c r="S78" s="422">
        <x:v>0</x:v>
      </x:c>
      <x:c r="T78" s="422">
        <x:v>0</x:v>
      </x:c>
      <x:c r="U78" s="470">
        <x:v>0</x:v>
      </x:c>
      <x:c r="W78" s="112" t="s">
        <x:v>9</x:v>
      </x:c>
      <x:c r="X78" s="112" t="s">
        <x:v>1</x:v>
      </x:c>
      <x:c r="Y78" s="112" t="s">
        <x:v>6</x:v>
      </x:c>
      <x:c r="Z78" s="112" t="s">
        <x:v>23</x:v>
      </x:c>
    </x:row>
    <x:row r="79" spans="1:26" x14ac:dyDescent="0.3">
      <x:c r="A79" s="155"/>
      <x:c r="B79" s="155"/>
      <x:c r="C79" s="276"/>
      <x:c r="D79" s="277" t="s">
        <x:v>11</x:v>
      </x:c>
      <x:c r="E79" s="119">
        <x:v>163.890</x:v>
      </x:c>
      <x:c r="F79" s="415">
        <x:v>0.000</x:v>
      </x:c>
      <x:c r="G79" s="415">
        <x:v>0.000</x:v>
      </x:c>
      <x:c r="H79" s="415">
        <x:v>0.000</x:v>
      </x:c>
      <x:c r="I79" s="415">
        <x:v>0</x:v>
      </x:c>
      <x:c r="J79" s="120">
        <x:v>0</x:v>
      </x:c>
      <x:c r="K79" s="278">
        <x:v>163.89</x:v>
      </x:c>
      <x:c r="L79" s="448">
        <x:v>0</x:v>
      </x:c>
      <x:c r="M79" s="449">
        <x:v>0</x:v>
      </x:c>
      <x:c r="N79" s="449">
        <x:v>0</x:v>
      </x:c>
      <x:c r="O79" s="279">
        <x:v>6670.171</x:v>
      </x:c>
      <x:c r="Q79" s="415">
        <x:v>0.000</x:v>
      </x:c>
      <x:c r="R79" s="415">
        <x:v>0.000</x:v>
      </x:c>
      <x:c r="S79" s="415">
        <x:v>0</x:v>
      </x:c>
      <x:c r="T79" s="415">
        <x:v>0</x:v>
      </x:c>
      <x:c r="U79" s="428">
        <x:v>0</x:v>
      </x:c>
      <x:c r="W79" s="112" t="s">
        <x:v>9</x:v>
      </x:c>
      <x:c r="X79" s="112" t="s">
        <x:v>1</x:v>
      </x:c>
      <x:c r="Y79" s="112" t="s">
        <x:v>6</x:v>
      </x:c>
      <x:c r="Z79" s="112" t="s">
        <x:v>24</x:v>
      </x:c>
    </x:row>
    <x:row r="80" spans="1:26" x14ac:dyDescent="0.3">
      <x:c r="A80" s="155"/>
      <x:c r="B80" s="155"/>
      <x:c r="C80" s="280" t="str">
        <x:f>$AD$8</x:f>
        <x:v>PGT (UG fee)</x:v>
      </x:c>
      <x:c r="D80" s="273" t="s">
        <x:v>12</x:v>
      </x:c>
      <x:c r="E80" s="124">
        <x:v>66.390</x:v>
      </x:c>
      <x:c r="F80" s="416">
        <x:v>0.000</x:v>
      </x:c>
      <x:c r="G80" s="416">
        <x:v>0.000</x:v>
      </x:c>
      <x:c r="H80" s="416">
        <x:v>0.000</x:v>
      </x:c>
      <x:c r="I80" s="416">
        <x:v>0</x:v>
      </x:c>
      <x:c r="J80" s="126">
        <x:v>0</x:v>
      </x:c>
      <x:c r="K80" s="282">
        <x:v>66.39</x:v>
      </x:c>
      <x:c r="L80" s="446">
        <x:v>0</x:v>
      </x:c>
      <x:c r="M80" s="447">
        <x:v>0</x:v>
      </x:c>
      <x:c r="N80" s="447">
        <x:v>0</x:v>
      </x:c>
      <x:c r="O80" s="283">
        <x:v>2743.5576</x:v>
      </x:c>
      <x:c r="Q80" s="416">
        <x:v>0.000</x:v>
      </x:c>
      <x:c r="R80" s="416">
        <x:v>0.000</x:v>
      </x:c>
      <x:c r="S80" s="416">
        <x:v>0</x:v>
      </x:c>
      <x:c r="T80" s="416">
        <x:v>0</x:v>
      </x:c>
      <x:c r="U80" s="430">
        <x:v>0</x:v>
      </x:c>
      <x:c r="W80" s="112" t="s">
        <x:v>9</x:v>
      </x:c>
      <x:c r="X80" s="112" t="s">
        <x:v>1</x:v>
      </x:c>
      <x:c r="Y80" s="112" t="s">
        <x:v>34</x:v>
      </x:c>
      <x:c r="Z80" s="112" t="s">
        <x:v>23</x:v>
      </x:c>
    </x:row>
    <x:row r="81" spans="1:28" x14ac:dyDescent="0.3">
      <x:c r="A81" s="155"/>
      <x:c r="B81" s="155"/>
      <x:c r="C81" s="276"/>
      <x:c r="D81" s="277" t="s">
        <x:v>11</x:v>
      </x:c>
      <x:c r="E81" s="119">
        <x:v>0</x:v>
      </x:c>
      <x:c r="F81" s="415">
        <x:v>0</x:v>
      </x:c>
      <x:c r="G81" s="415">
        <x:v>0</x:v>
      </x:c>
      <x:c r="H81" s="415">
        <x:v>0</x:v>
      </x:c>
      <x:c r="I81" s="415">
        <x:v>0</x:v>
      </x:c>
      <x:c r="J81" s="120">
        <x:v>0</x:v>
      </x:c>
      <x:c r="K81" s="278">
        <x:v>0</x:v>
      </x:c>
      <x:c r="L81" s="448">
        <x:v>0</x:v>
      </x:c>
      <x:c r="M81" s="449">
        <x:v>0</x:v>
      </x:c>
      <x:c r="N81" s="449">
        <x:v>0</x:v>
      </x:c>
      <x:c r="O81" s="279">
        <x:v>0</x:v>
      </x:c>
      <x:c r="Q81" s="415">
        <x:v>0</x:v>
      </x:c>
      <x:c r="R81" s="415">
        <x:v>0</x:v>
      </x:c>
      <x:c r="S81" s="415">
        <x:v>0</x:v>
      </x:c>
      <x:c r="T81" s="415">
        <x:v>0</x:v>
      </x:c>
      <x:c r="U81" s="428">
        <x:v>0</x:v>
      </x:c>
      <x:c r="W81" s="112" t="s">
        <x:v>9</x:v>
      </x:c>
      <x:c r="X81" s="112" t="s">
        <x:v>1</x:v>
      </x:c>
      <x:c r="Y81" s="112" t="s">
        <x:v>34</x:v>
      </x:c>
      <x:c r="Z81" s="112" t="s">
        <x:v>24</x:v>
      </x:c>
    </x:row>
    <x:row r="82" spans="1:28" x14ac:dyDescent="0.3">
      <x:c r="A82" s="155"/>
      <x:c r="B82" s="155"/>
      <x:c r="C82" s="280" t="str">
        <x:f>$AD$9</x:f>
        <x:v>PGT (Masters' loan)</x:v>
      </x:c>
      <x:c r="D82" s="281" t="s">
        <x:v>12</x:v>
      </x:c>
      <x:c r="E82" s="124">
        <x:v>3057.860</x:v>
      </x:c>
      <x:c r="F82" s="416">
        <x:v>0.000</x:v>
      </x:c>
      <x:c r="G82" s="416">
        <x:v>0.000</x:v>
      </x:c>
      <x:c r="H82" s="416">
        <x:v>0.000</x:v>
      </x:c>
      <x:c r="I82" s="416">
        <x:v>0</x:v>
      </x:c>
      <x:c r="J82" s="126">
        <x:v>0</x:v>
      </x:c>
      <x:c r="K82" s="282">
        <x:v>3057.86</x:v>
      </x:c>
      <x:c r="L82" s="446">
        <x:v>0</x:v>
      </x:c>
      <x:c r="M82" s="447">
        <x:v>0</x:v>
      </x:c>
      <x:c r="N82" s="447">
        <x:v>0</x:v>
      </x:c>
      <x:c r="O82" s="283">
        <x:v>140645.4665</x:v>
      </x:c>
      <x:c r="Q82" s="416">
        <x:v>0.000</x:v>
      </x:c>
      <x:c r="R82" s="416">
        <x:v>0.000</x:v>
      </x:c>
      <x:c r="S82" s="416">
        <x:v>0</x:v>
      </x:c>
      <x:c r="T82" s="416">
        <x:v>0</x:v>
      </x:c>
      <x:c r="U82" s="430">
        <x:v>0</x:v>
      </x:c>
      <x:c r="W82" s="112" t="s">
        <x:v>9</x:v>
      </x:c>
      <x:c r="X82" s="112" t="s">
        <x:v>1</x:v>
      </x:c>
      <x:c r="Y82" s="112" t="s">
        <x:v>97</x:v>
      </x:c>
      <x:c r="Z82" s="112" t="s">
        <x:v>23</x:v>
      </x:c>
    </x:row>
    <x:row r="83" spans="1:28" x14ac:dyDescent="0.3">
      <x:c r="A83" s="155"/>
      <x:c r="B83" s="155"/>
      <x:c r="C83" s="276"/>
      <x:c r="D83" s="277" t="s">
        <x:v>11</x:v>
      </x:c>
      <x:c r="E83" s="119">
        <x:v>7692.010</x:v>
      </x:c>
      <x:c r="F83" s="415">
        <x:v>0.000</x:v>
      </x:c>
      <x:c r="G83" s="415">
        <x:v>0.000</x:v>
      </x:c>
      <x:c r="H83" s="415">
        <x:v>0.000</x:v>
      </x:c>
      <x:c r="I83" s="415">
        <x:v>0</x:v>
      </x:c>
      <x:c r="J83" s="120">
        <x:v>0</x:v>
      </x:c>
      <x:c r="K83" s="278">
        <x:v>7692.01</x:v>
      </x:c>
      <x:c r="L83" s="448">
        <x:v>0</x:v>
      </x:c>
      <x:c r="M83" s="449">
        <x:v>0</x:v>
      </x:c>
      <x:c r="N83" s="449">
        <x:v>0</x:v>
      </x:c>
      <x:c r="O83" s="279">
        <x:v>593200.4754</x:v>
      </x:c>
      <x:c r="Q83" s="415">
        <x:v>0.000</x:v>
      </x:c>
      <x:c r="R83" s="415">
        <x:v>0.000</x:v>
      </x:c>
      <x:c r="S83" s="415">
        <x:v>0</x:v>
      </x:c>
      <x:c r="T83" s="415">
        <x:v>0</x:v>
      </x:c>
      <x:c r="U83" s="428">
        <x:v>0</x:v>
      </x:c>
      <x:c r="W83" s="112" t="s">
        <x:v>9</x:v>
      </x:c>
      <x:c r="X83" s="112" t="s">
        <x:v>1</x:v>
      </x:c>
      <x:c r="Y83" s="112" t="s">
        <x:v>97</x:v>
      </x:c>
      <x:c r="Z83" s="112" t="s">
        <x:v>24</x:v>
      </x:c>
    </x:row>
    <x:row r="84" spans="1:28" x14ac:dyDescent="0.3">
      <x:c r="A84" s="155"/>
      <x:c r="B84" s="155"/>
      <x:c r="C84" s="280" t="str">
        <x:f>$AD$10</x:f>
        <x:v>PGT (Other)</x:v>
      </x:c>
      <x:c r="D84" s="281" t="s">
        <x:v>12</x:v>
      </x:c>
      <x:c r="E84" s="124">
        <x:v>2470.060</x:v>
      </x:c>
      <x:c r="F84" s="416">
        <x:v>0.000</x:v>
      </x:c>
      <x:c r="G84" s="416">
        <x:v>0.000</x:v>
      </x:c>
      <x:c r="H84" s="416">
        <x:v>0.000</x:v>
      </x:c>
      <x:c r="I84" s="416">
        <x:v>0</x:v>
      </x:c>
      <x:c r="J84" s="126">
        <x:v>-0.85</x:v>
      </x:c>
      <x:c r="K84" s="282">
        <x:v>2469.21</x:v>
      </x:c>
      <x:c r="L84" s="455">
        <x:v>0</x:v>
      </x:c>
      <x:c r="M84" s="447">
        <x:v>0</x:v>
      </x:c>
      <x:c r="N84" s="447">
        <x:v>0</x:v>
      </x:c>
      <x:c r="O84" s="284">
        <x:v>77680.9611</x:v>
      </x:c>
      <x:c r="Q84" s="416">
        <x:v>0.000</x:v>
      </x:c>
      <x:c r="R84" s="416">
        <x:v>0.000</x:v>
      </x:c>
      <x:c r="S84" s="416">
        <x:v>0</x:v>
      </x:c>
      <x:c r="T84" s="416">
        <x:v>0</x:v>
      </x:c>
      <x:c r="U84" s="430">
        <x:v>0</x:v>
      </x:c>
      <x:c r="W84" s="112" t="s">
        <x:v>9</x:v>
      </x:c>
      <x:c r="X84" s="112" t="s">
        <x:v>1</x:v>
      </x:c>
      <x:c r="Y84" s="112" t="s">
        <x:v>98</x:v>
      </x:c>
      <x:c r="Z84" s="112" t="s">
        <x:v>23</x:v>
      </x:c>
    </x:row>
    <x:row r="85" spans="1:28" ht="14" thickBot="1" x14ac:dyDescent="0.35">
      <x:c r="A85" s="155"/>
      <x:c r="B85" s="155"/>
      <x:c r="C85" s="155"/>
      <x:c r="D85" s="273" t="s">
        <x:v>11</x:v>
      </x:c>
      <x:c r="E85" s="137">
        <x:v>1266.790</x:v>
      </x:c>
      <x:c r="F85" s="423">
        <x:v>0.000</x:v>
      </x:c>
      <x:c r="G85" s="423">
        <x:v>0.000</x:v>
      </x:c>
      <x:c r="H85" s="423">
        <x:v>0.000</x:v>
      </x:c>
      <x:c r="I85" s="423">
        <x:v>0</x:v>
      </x:c>
      <x:c r="J85" s="145">
        <x:v>0</x:v>
      </x:c>
      <x:c r="K85" s="309">
        <x:v>1266.79</x:v>
      </x:c>
      <x:c r="L85" s="457">
        <x:v>0</x:v>
      </x:c>
      <x:c r="M85" s="452">
        <x:v>0</x:v>
      </x:c>
      <x:c r="N85" s="452">
        <x:v>0</x:v>
      </x:c>
      <x:c r="O85" s="293">
        <x:v>35542.6694</x:v>
      </x:c>
      <x:c r="Q85" s="423">
        <x:v>0.000</x:v>
      </x:c>
      <x:c r="R85" s="423">
        <x:v>0.000</x:v>
      </x:c>
      <x:c r="S85" s="423">
        <x:v>0</x:v>
      </x:c>
      <x:c r="T85" s="423">
        <x:v>0</x:v>
      </x:c>
      <x:c r="U85" s="431">
        <x:v>0</x:v>
      </x:c>
      <x:c r="W85" s="112" t="s">
        <x:v>9</x:v>
      </x:c>
      <x:c r="X85" s="112" t="s">
        <x:v>1</x:v>
      </x:c>
      <x:c r="Y85" s="112" t="s">
        <x:v>98</x:v>
      </x:c>
      <x:c r="Z85" s="112" t="s">
        <x:v>24</x:v>
      </x:c>
    </x:row>
    <x:row r="86" spans="1:28" ht="14.25" customHeight="1" thickTop="1" x14ac:dyDescent="0.3">
      <x:c r="A86" s="138" t="s">
        <x:v>3</x:v>
      </x:c>
      <x:c r="B86" s="578" t="s">
        <x:v>284</x:v>
      </x:c>
      <x:c r="C86" s="310" t="s">
        <x:v>6</x:v>
      </x:c>
      <x:c r="D86" s="311"/>
      <x:c r="E86" s="312">
        <x:v>1034972.000</x:v>
      </x:c>
      <x:c r="F86" s="313">
        <x:v>2567.000</x:v>
      </x:c>
      <x:c r="G86" s="445">
        <x:v>0.000</x:v>
      </x:c>
      <x:c r="H86" s="313">
        <x:v>105.000</x:v>
      </x:c>
      <x:c r="I86" s="313">
        <x:v>-54.0256836376756</x:v>
      </x:c>
      <x:c r="J86" s="313">
        <x:v>1428</x:v>
      </x:c>
      <x:c r="K86" s="314">
        <x:v>1039017.97431636</x:v>
      </x:c>
      <x:c r="L86" s="463">
        <x:v>0</x:v>
      </x:c>
      <x:c r="M86" s="463">
        <x:v>0</x:v>
      </x:c>
      <x:c r="N86" s="315">
        <x:v>3372722.6495</x:v>
      </x:c>
      <x:c r="O86" s="315">
        <x:v>51765451.5185199</x:v>
      </x:c>
      <x:c r="Q86" s="313">
        <x:v>63801.000</x:v>
      </x:c>
      <x:c r="R86" s="313">
        <x:v>66473.000</x:v>
      </x:c>
      <x:c r="S86" s="463">
        <x:v>0</x:v>
      </x:c>
      <x:c r="T86" s="316">
        <x:v>0</x:v>
      </x:c>
      <x:c r="U86" s="316">
        <x:v>2722860.2</x:v>
      </x:c>
      <x:c r="W86" s="112" t="s">
        <x:v>365</x:v>
      </x:c>
      <x:c r="X86" s="112" t="s">
        <x:v>2</x:v>
      </x:c>
      <x:c r="Y86" s="112" t="s">
        <x:v>6</x:v>
      </x:c>
      <x:c r="Z86" s="112" t="s">
        <x:v>365</x:v>
      </x:c>
    </x:row>
    <x:row r="87" spans="1:28" x14ac:dyDescent="0.3">
      <x:c r="A87" s="143"/>
      <x:c r="B87" s="579"/>
      <x:c r="C87" s="317" t="str">
        <x:f>$AD$8</x:f>
        <x:v>PGT (UG fee)</x:v>
      </x:c>
      <x:c r="D87" s="318"/>
      <x:c r="E87" s="301">
        <x:v>7251.000</x:v>
      </x:c>
      <x:c r="F87" s="442">
        <x:v>0.000</x:v>
      </x:c>
      <x:c r="G87" s="302">
        <x:v>184.000</x:v>
      </x:c>
      <x:c r="H87" s="442">
        <x:v>0.000</x:v>
      </x:c>
      <x:c r="I87" s="442">
        <x:v>0</x:v>
      </x:c>
      <x:c r="J87" s="302">
        <x:v>0</x:v>
      </x:c>
      <x:c r="K87" s="319">
        <x:v>7435</x:v>
      </x:c>
      <x:c r="L87" s="464">
        <x:v>0</x:v>
      </x:c>
      <x:c r="M87" s="320">
        <x:v>68610.35</x:v>
      </x:c>
      <x:c r="N87" s="464">
        <x:v>0</x:v>
      </x:c>
      <x:c r="O87" s="320">
        <x:v>732386.86</x:v>
      </x:c>
      <x:c r="Q87" s="302">
        <x:v>4573.000</x:v>
      </x:c>
      <x:c r="R87" s="302">
        <x:v>4757.000</x:v>
      </x:c>
      <x:c r="S87" s="321">
        <x:v>16707.2</x:v>
      </x:c>
      <x:c r="T87" s="442">
        <x:v>0</x:v>
      </x:c>
      <x:c r="U87" s="321">
        <x:v>514802.69</x:v>
      </x:c>
      <x:c r="W87" s="112" t="s">
        <x:v>365</x:v>
      </x:c>
      <x:c r="X87" s="112" t="s">
        <x:v>2</x:v>
      </x:c>
      <x:c r="Y87" s="112" t="s">
        <x:v>34</x:v>
      </x:c>
      <x:c r="Z87" s="112" t="s">
        <x:v>365</x:v>
      </x:c>
    </x:row>
    <x:row r="88" spans="1:28" x14ac:dyDescent="0.3">
      <x:c r="A88" s="143"/>
      <x:c r="B88" s="579"/>
      <x:c r="C88" s="317" t="str">
        <x:f>$AD$9</x:f>
        <x:v>PGT (Masters' loan)</x:v>
      </x:c>
      <x:c r="D88" s="318"/>
      <x:c r="E88" s="301">
        <x:v>62065.500</x:v>
      </x:c>
      <x:c r="F88" s="442">
        <x:v>0.000</x:v>
      </x:c>
      <x:c r="G88" s="442">
        <x:v>0.000</x:v>
      </x:c>
      <x:c r="H88" s="442">
        <x:v>0.000</x:v>
      </x:c>
      <x:c r="I88" s="442">
        <x:v>0</x:v>
      </x:c>
      <x:c r="J88" s="302">
        <x:v>0</x:v>
      </x:c>
      <x:c r="K88" s="319">
        <x:v>62065.5</x:v>
      </x:c>
      <x:c r="L88" s="464">
        <x:v>0</x:v>
      </x:c>
      <x:c r="M88" s="320">
        <x:v>23730660.7381</x:v>
      </x:c>
      <x:c r="N88" s="464">
        <x:v>0</x:v>
      </x:c>
      <x:c r="O88" s="320">
        <x:v>6551903.9302</x:v>
      </x:c>
      <x:c r="Q88" s="442">
        <x:v>0.000</x:v>
      </x:c>
      <x:c r="R88" s="442">
        <x:v>0.000</x:v>
      </x:c>
      <x:c r="S88" s="442">
        <x:v>0</x:v>
      </x:c>
      <x:c r="T88" s="442">
        <x:v>0</x:v>
      </x:c>
      <x:c r="U88" s="467">
        <x:v>0</x:v>
      </x:c>
      <x:c r="W88" s="112" t="s">
        <x:v>365</x:v>
      </x:c>
      <x:c r="X88" s="112" t="s">
        <x:v>2</x:v>
      </x:c>
      <x:c r="Y88" s="112" t="s">
        <x:v>97</x:v>
      </x:c>
      <x:c r="Z88" s="112" t="s">
        <x:v>365</x:v>
      </x:c>
    </x:row>
    <x:row r="89" spans="1:28" x14ac:dyDescent="0.3">
      <x:c r="A89" s="143"/>
      <x:c r="B89" s="580"/>
      <x:c r="C89" s="322" t="str">
        <x:f>$AD$10</x:f>
        <x:v>PGT (Other)</x:v>
      </x:c>
      <x:c r="D89" s="323"/>
      <x:c r="E89" s="305">
        <x:v>3780.500</x:v>
      </x:c>
      <x:c r="F89" s="443">
        <x:v>0.000</x:v>
      </x:c>
      <x:c r="G89" s="443">
        <x:v>0.000</x:v>
      </x:c>
      <x:c r="H89" s="443">
        <x:v>0.000</x:v>
      </x:c>
      <x:c r="I89" s="443">
        <x:v>0</x:v>
      </x:c>
      <x:c r="J89" s="306">
        <x:v>0</x:v>
      </x:c>
      <x:c r="K89" s="307">
        <x:v>3780.5</x:v>
      </x:c>
      <x:c r="L89" s="308">
        <x:v>2144734.8576</x:v>
      </x:c>
      <x:c r="M89" s="308">
        <x:v>734081.0234</x:v>
      </x:c>
      <x:c r="N89" s="465">
        <x:v>0</x:v>
      </x:c>
      <x:c r="O89" s="308">
        <x:v>340986.415</x:v>
      </x:c>
      <x:c r="Q89" s="443">
        <x:v>0.000</x:v>
      </x:c>
      <x:c r="R89" s="443">
        <x:v>0.000</x:v>
      </x:c>
      <x:c r="S89" s="443">
        <x:v>0</x:v>
      </x:c>
      <x:c r="T89" s="443">
        <x:v>0</x:v>
      </x:c>
      <x:c r="U89" s="469">
        <x:v>0</x:v>
      </x:c>
      <x:c r="W89" s="112" t="s">
        <x:v>365</x:v>
      </x:c>
      <x:c r="X89" s="112" t="s">
        <x:v>2</x:v>
      </x:c>
      <x:c r="Y89" s="112" t="s">
        <x:v>98</x:v>
      </x:c>
      <x:c r="Z89" s="112" t="s">
        <x:v>365</x:v>
      </x:c>
    </x:row>
    <x:row r="90" spans="1:28" x14ac:dyDescent="0.3">
      <x:c r="A90" s="143"/>
      <x:c r="B90" s="143" t="s">
        <x:v>285</x:v>
      </x:c>
      <x:c r="C90" s="324" t="s">
        <x:v>6</x:v>
      </x:c>
      <x:c r="D90" s="325"/>
      <x:c r="E90" s="295">
        <x:v>72794.290</x:v>
      </x:c>
      <x:c r="F90" s="296">
        <x:v>429.790</x:v>
      </x:c>
      <x:c r="G90" s="440">
        <x:v>0.000</x:v>
      </x:c>
      <x:c r="H90" s="296">
        <x:v>0.150</x:v>
      </x:c>
      <x:c r="I90" s="535">
        <x:v>0</x:v>
      </x:c>
      <x:c r="J90" s="296">
        <x:v>-10.8</x:v>
      </x:c>
      <x:c r="K90" s="297">
        <x:v>73213.43</x:v>
      </x:c>
      <x:c r="L90" s="458">
        <x:v>0</x:v>
      </x:c>
      <x:c r="M90" s="458">
        <x:v>0</x:v>
      </x:c>
      <x:c r="N90" s="458">
        <x:v>0</x:v>
      </x:c>
      <x:c r="O90" s="298">
        <x:v>1869836.9125</x:v>
      </x:c>
      <x:c r="Q90" s="296">
        <x:v>1057.410</x:v>
      </x:c>
      <x:c r="R90" s="296">
        <x:v>1487.350</x:v>
      </x:c>
      <x:c r="S90" s="440">
        <x:v>0</x:v>
      </x:c>
      <x:c r="T90" s="440">
        <x:v>0</x:v>
      </x:c>
      <x:c r="U90" s="298">
        <x:v>39909.8898</x:v>
      </x:c>
      <x:c r="W90" s="112" t="s">
        <x:v>365</x:v>
      </x:c>
      <x:c r="X90" s="112" t="s">
        <x:v>1</x:v>
      </x:c>
      <x:c r="Y90" s="112" t="s">
        <x:v>6</x:v>
      </x:c>
      <x:c r="Z90" s="112" t="s">
        <x:v>365</x:v>
      </x:c>
    </x:row>
    <x:row r="91" spans="1:28" x14ac:dyDescent="0.3">
      <x:c r="A91" s="143"/>
      <x:c r="B91" s="143"/>
      <x:c r="C91" s="317" t="str">
        <x:f>$AD$8</x:f>
        <x:v>PGT (UG fee)</x:v>
      </x:c>
      <x:c r="D91" s="318"/>
      <x:c r="E91" s="301">
        <x:v>686.910</x:v>
      </x:c>
      <x:c r="F91" s="442">
        <x:v>0.000</x:v>
      </x:c>
      <x:c r="G91" s="302">
        <x:v>42.890</x:v>
      </x:c>
      <x:c r="H91" s="442">
        <x:v>0.000</x:v>
      </x:c>
      <x:c r="I91" s="442">
        <x:v>0</x:v>
      </x:c>
      <x:c r="J91" s="302">
        <x:v>0</x:v>
      </x:c>
      <x:c r="K91" s="319">
        <x:v>729.8</x:v>
      </x:c>
      <x:c r="L91" s="464">
        <x:v>0</x:v>
      </x:c>
      <x:c r="M91" s="320">
        <x:v>0</x:v>
      </x:c>
      <x:c r="N91" s="464">
        <x:v>0</x:v>
      </x:c>
      <x:c r="O91" s="320">
        <x:v>28350.7527</x:v>
      </x:c>
      <x:c r="Q91" s="302">
        <x:v>13.210</x:v>
      </x:c>
      <x:c r="R91" s="302">
        <x:v>56.100</x:v>
      </x:c>
      <x:c r="S91" s="321">
        <x:v>0</x:v>
      </x:c>
      <x:c r="T91" s="442">
        <x:v>0</x:v>
      </x:c>
      <x:c r="U91" s="321">
        <x:v>8967.2064</x:v>
      </x:c>
      <x:c r="W91" s="112" t="s">
        <x:v>365</x:v>
      </x:c>
      <x:c r="X91" s="112" t="s">
        <x:v>1</x:v>
      </x:c>
      <x:c r="Y91" s="112" t="s">
        <x:v>34</x:v>
      </x:c>
      <x:c r="Z91" s="112" t="s">
        <x:v>365</x:v>
      </x:c>
    </x:row>
    <x:row r="92" spans="1:28" x14ac:dyDescent="0.3">
      <x:c r="A92" s="143"/>
      <x:c r="B92" s="143"/>
      <x:c r="C92" s="317" t="str">
        <x:f>$AD$9</x:f>
        <x:v>PGT (Masters' loan)</x:v>
      </x:c>
      <x:c r="D92" s="318"/>
      <x:c r="E92" s="301">
        <x:v>21454.720</x:v>
      </x:c>
      <x:c r="F92" s="442">
        <x:v>0.000</x:v>
      </x:c>
      <x:c r="G92" s="442">
        <x:v>0.000</x:v>
      </x:c>
      <x:c r="H92" s="442">
        <x:v>0.000</x:v>
      </x:c>
      <x:c r="I92" s="442">
        <x:v>0</x:v>
      </x:c>
      <x:c r="J92" s="302">
        <x:v>0</x:v>
      </x:c>
      <x:c r="K92" s="319">
        <x:v>21454.72</x:v>
      </x:c>
      <x:c r="L92" s="464">
        <x:v>0</x:v>
      </x:c>
      <x:c r="M92" s="320">
        <x:v>6833753.2064</x:v>
      </x:c>
      <x:c r="N92" s="464">
        <x:v>0</x:v>
      </x:c>
      <x:c r="O92" s="320">
        <x:v>1906505.0692</x:v>
      </x:c>
      <x:c r="Q92" s="442">
        <x:v>0.000</x:v>
      </x:c>
      <x:c r="R92" s="442">
        <x:v>0.000</x:v>
      </x:c>
      <x:c r="S92" s="442">
        <x:v>0</x:v>
      </x:c>
      <x:c r="T92" s="442">
        <x:v>0</x:v>
      </x:c>
      <x:c r="U92" s="467">
        <x:v>0</x:v>
      </x:c>
      <x:c r="W92" s="112" t="s">
        <x:v>365</x:v>
      </x:c>
      <x:c r="X92" s="112" t="s">
        <x:v>1</x:v>
      </x:c>
      <x:c r="Y92" s="112" t="s">
        <x:v>97</x:v>
      </x:c>
      <x:c r="Z92" s="112" t="s">
        <x:v>365</x:v>
      </x:c>
    </x:row>
    <x:row r="93" spans="1:28" x14ac:dyDescent="0.3">
      <x:c r="A93" s="143"/>
      <x:c r="B93" s="326"/>
      <x:c r="C93" s="327" t="str">
        <x:f>$AD$10</x:f>
        <x:v>PGT (Other)</x:v>
      </x:c>
      <x:c r="D93" s="328"/>
      <x:c r="E93" s="329">
        <x:v>9348.270</x:v>
      </x:c>
      <x:c r="F93" s="444">
        <x:v>0.000</x:v>
      </x:c>
      <x:c r="G93" s="444">
        <x:v>0.000</x:v>
      </x:c>
      <x:c r="H93" s="444">
        <x:v>0.000</x:v>
      </x:c>
      <x:c r="I93" s="444">
        <x:v>0</x:v>
      </x:c>
      <x:c r="J93" s="330">
        <x:v>-0.85</x:v>
      </x:c>
      <x:c r="K93" s="331">
        <x:v>9347.42</x:v>
      </x:c>
      <x:c r="L93" s="332">
        <x:v>5663213.4066</x:v>
      </x:c>
      <x:c r="M93" s="332">
        <x:v>1231811.9454</x:v>
      </x:c>
      <x:c r="N93" s="466">
        <x:v>0</x:v>
      </x:c>
      <x:c r="O93" s="332">
        <x:v>494327.2631</x:v>
      </x:c>
      <x:c r="Q93" s="444">
        <x:v>0.000</x:v>
      </x:c>
      <x:c r="R93" s="444">
        <x:v>0.000</x:v>
      </x:c>
      <x:c r="S93" s="444">
        <x:v>0</x:v>
      </x:c>
      <x:c r="T93" s="444">
        <x:v>0</x:v>
      </x:c>
      <x:c r="U93" s="468">
        <x:v>0</x:v>
      </x:c>
      <x:c r="W93" s="112" t="s">
        <x:v>365</x:v>
      </x:c>
      <x:c r="X93" s="112" t="s">
        <x:v>1</x:v>
      </x:c>
      <x:c r="Y93" s="112" t="s">
        <x:v>98</x:v>
      </x:c>
      <x:c r="Z93" s="112" t="s">
        <x:v>365</x:v>
      </x:c>
    </x:row>
    <x:row r="94" spans="1:28" ht="14" thickBot="1" x14ac:dyDescent="0.35">
      <x:c r="A94" s="333"/>
      <x:c r="B94" s="333"/>
      <x:c r="C94" s="334" t="s">
        <x:v>4</x:v>
      </x:c>
      <x:c r="D94" s="335"/>
      <x:c r="E94" s="336">
        <x:v>1212353.190</x:v>
      </x:c>
      <x:c r="F94" s="151">
        <x:v>2996.790</x:v>
      </x:c>
      <x:c r="G94" s="151">
        <x:v>226.890</x:v>
      </x:c>
      <x:c r="H94" s="151">
        <x:v>105.150</x:v>
      </x:c>
      <x:c r="I94" s="151">
        <x:v>-54.0256836376756</x:v>
      </x:c>
      <x:c r="J94" s="151">
        <x:v>1416.35</x:v>
      </x:c>
      <x:c r="K94" s="337">
        <x:v>1217044.34431636</x:v>
      </x:c>
      <x:c r="L94" s="338">
        <x:v>7807944</x:v>
      </x:c>
      <x:c r="M94" s="338">
        <x:v>32598915</x:v>
      </x:c>
      <x:c r="N94" s="338">
        <x:v>3372722</x:v>
      </x:c>
      <x:c r="O94" s="338">
        <x:v>63689749</x:v>
      </x:c>
      <x:c r="Q94" s="151">
        <x:v>69444.620</x:v>
      </x:c>
      <x:c r="R94" s="151">
        <x:v>72773.450</x:v>
      </x:c>
      <x:c r="S94" s="152">
        <x:v>16707</x:v>
      </x:c>
      <x:c r="T94" s="152">
        <x:v>0</x:v>
      </x:c>
      <x:c r="U94" s="152">
        <x:v>3286540</x:v>
      </x:c>
      <x:c r="W94" s="112" t="s">
        <x:v>365</x:v>
      </x:c>
      <x:c r="X94" s="112" t="s">
        <x:v>203</x:v>
      </x:c>
      <x:c r="Y94" s="112" t="s">
        <x:v>203</x:v>
      </x:c>
      <x:c r="Z94" s="112" t="s">
        <x:v>365</x:v>
      </x:c>
    </x:row>
    <x:row r="95" spans="1:28" x14ac:dyDescent="0.3">
      <x:c r="L95" s="339"/>
      <x:c r="M95" s="339"/>
      <x:c r="N95" s="339"/>
      <x:c r="O95" s="339"/>
      <x:c r="AB95" s="411"/>
    </x:row>
    <x:row r="96" spans="1:28" x14ac:dyDescent="0.3">
      <x:c r="A96" s="56" t="s">
        <x:v>308</x:v>
      </x:c>
      <x:c r="L96" s="339"/>
      <x:c r="M96" s="339"/>
      <x:c r="N96" s="339"/>
      <x:c r="O96" s="339"/>
      <x:c r="AB96" s="64"/>
    </x:row>
    <x:row r="97" spans="1:21" x14ac:dyDescent="0.3">
      <x:c r="A97" s="56" t="s">
        <x:v>309</x:v>
      </x:c>
      <x:c r="L97" s="339"/>
      <x:c r="M97" s="339"/>
      <x:c r="N97" s="339"/>
      <x:c r="O97" s="339"/>
    </x:row>
    <x:row r="99" spans="1:21" hidden="1" x14ac:dyDescent="0.3">
      <x:c r="E99" s="340" t="s">
        <x:v>95</x:v>
      </x:c>
      <x:c r="F99" s="340" t="s">
        <x:v>355</x:v>
      </x:c>
      <x:c r="G99" s="340" t="s">
        <x:v>356</x:v>
      </x:c>
      <x:c r="H99" s="340" t="s">
        <x:v>357</x:v>
      </x:c>
      <x:c r="I99" s="340" t="s">
        <x:v>87</x:v>
      </x:c>
      <x:c r="J99" s="340" t="s">
        <x:v>360</x:v>
      </x:c>
      <x:c r="K99" s="340" t="s">
        <x:v>340</x:v>
      </x:c>
      <x:c r="L99" s="340" t="s">
        <x:v>341</x:v>
      </x:c>
      <x:c r="M99" s="340" t="s">
        <x:v>342</x:v>
      </x:c>
      <x:c r="N99" s="340" t="s">
        <x:v>343</x:v>
      </x:c>
      <x:c r="O99" s="340" t="s">
        <x:v>344</x:v>
      </x:c>
      <x:c r="Q99" s="340" t="s">
        <x:v>336</x:v>
      </x:c>
      <x:c r="R99" s="340" t="s">
        <x:v>182</x:v>
      </x:c>
      <x:c r="S99" s="340" t="s">
        <x:v>345</x:v>
      </x:c>
      <x:c r="T99" s="340" t="s">
        <x:v>346</x:v>
      </x:c>
      <x:c r="U99" s="341" t="s">
        <x:v>347</x:v>
      </x:c>
    </x:row>
    <x:row r="100" spans="1:21" s="64" customFormat="1" x14ac:dyDescent="0.3">
      <x:c r="E100" s="88"/>
      <x:c r="F100" s="88"/>
      <x:c r="G100" s="88"/>
      <x:c r="H100" s="88"/>
      <x:c r="I100" s="88"/>
      <x:c r="J100" s="88"/>
      <x:c r="K100" s="88"/>
      <x:c r="L100" s="88"/>
      <x:c r="M100" s="88"/>
      <x:c r="N100" s="88"/>
      <x:c r="O100" s="88"/>
      <x:c r="P100" s="90"/>
      <x:c r="Q100" s="88"/>
      <x:c r="R100" s="88"/>
      <x:c r="S100" s="88"/>
      <x:c r="T100" s="88"/>
    </x:row>
  </x:sheetData>
  <x:mergeCells count="5">
    <x:mergeCell ref="A1:K1"/>
    <x:mergeCell ref="B86:B89"/>
    <x:mergeCell ref="B58:B59"/>
    <x:mergeCell ref="Q3:U3"/>
    <x:mergeCell ref="Q4:U4"/>
  </x:mergeCells>
  <x:phoneticPr fontId="0" type="noConversion"/>
  <x:conditionalFormatting sqref="E6:E94 F90 F86 F58 F42:F43 F34:F35 F26:F27 F18:F19 G20:G21 G28:G29 G36:G37 G44:G45 G59 G87 H86:I86 G91 F94:I94 H90:I90 J6:K94 H6:H7 L10:L11 L16:L17 L24:L25 L32:L33 L40:L41 M41 M39 M37 N35 M33 M31 M29 M25 M23 M21 N19 M45 M47 L48:L49 M49 M53 M55 M57 L56:L57 N51 M65 M67 M69 L68:L69 N71 N86 M87:M89 L89 L93:L94 M91:M94 N94 O6:O94 Q6:R7 U6:U7 Q12:R13 U12:U13 Q20:S21 T19 U18:U21 U26:U29 T35 U34:U37 U42:U45 U58:U59 Q87:S87 U87 U90:U91 Q18:R19 Q26:S29 Q34:S37 Q42:S45 Q58:R59 Q86:U86 Q90:S91 Q94:U94">
    <x:cfRule type="cellIs" dxfId="8" priority="14" operator="equal">
      <x:formula>0</x:formula>
    </x:cfRule>
  </x:conditionalFormatting>
  <x:conditionalFormatting sqref="F6:G17 F20:F21 F22:G25 F28:F33 H8:I11 G30:I35 F36:F41 G38:G43 F44:F57 G46:G58 F59:F85 G60:G86 F87:F89 G88:I89 G90 F91:F93 G92:I93 M6:N17 L6:L9 Q88:U89 T87 T90:T91 Q92:U93 Q60:U85 S58:T59 Q52:U57 U51 Q46:U50 T36:T45 U38:U41 T34 Q30:U33 T26:T29 Q22:U25 T20:T21 Q8:U11 S6:T7 G18:H19 G26:H27 H14:U17 H20:S25 J18:T18 J12:T13 J19:S19 H28:S98 J26:S27 H100:S124 I99:S99">
    <x:cfRule type="cellIs" dxfId="7" priority="13" operator="equal">
      <x:formula>0</x:formula>
    </x:cfRule>
  </x:conditionalFormatting>
  <x:conditionalFormatting sqref="T51">
    <x:cfRule type="cellIs" dxfId="6" priority="11" operator="equal">
      <x:formula>0</x:formula>
    </x:cfRule>
  </x:conditionalFormatting>
  <x:conditionalFormatting sqref="I6">
    <x:cfRule type="cellIs" dxfId="5" priority="9" operator="equal">
      <x:formula>0</x:formula>
    </x:cfRule>
  </x:conditionalFormatting>
  <x:conditionalFormatting sqref="H12:H13">
    <x:cfRule type="cellIs" dxfId="4" priority="7" operator="equal">
      <x:formula>0</x:formula>
    </x:cfRule>
  </x:conditionalFormatting>
  <x:conditionalFormatting sqref="I18">
    <x:cfRule type="cellIs" dxfId="3" priority="6" operator="equal">
      <x:formula>0</x:formula>
    </x:cfRule>
  </x:conditionalFormatting>
  <x:conditionalFormatting sqref="I27">
    <x:cfRule type="cellIs" dxfId="2" priority="4" operator="equal">
      <x:formula>0</x:formula>
    </x:cfRule>
  </x:conditionalFormatting>
  <x:conditionalFormatting sqref="I13">
    <x:cfRule type="cellIs" dxfId="1" priority="2" operator="equal">
      <x:formula>0</x:formula>
    </x:cfRule>
  </x:conditionalFormatting>
  <x:pageMargins left="0.70866141732283472" right="0.70866141732283472" top="0.74803149606299213" bottom="0.74803149606299213" header="0.31496062992125984" footer="0.31496062992125984"/>
  <x:pageSetup paperSize="9" scale="58" fitToWidth="2" fitToHeight="2" orientation="landscape" r:id="rId1"/>
  <x:headerFooter>
    <x:oddHeader>&amp;CPage &amp;P&amp;R&amp;F</x:oddHeader>
  </x:headerFooter>
  <x:rowBreaks count="1" manualBreakCount="1">
    <x:brk id="49" max="21" man="1"/>
  </x:rowBreaks>
  <x:colBreaks count="1" manualBreakCount="1">
    <x:brk id="15" max="95" man="1"/>
  </x:col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4">
    <x:tabColor theme="6" tint="0.39997558519241921"/>
  </x:sheetPr>
  <x:dimension ref="A1:AJ94"/>
  <x:sheetViews>
    <x:sheetView showGridLines="0" zoomScaleNormal="100" workbookViewId="0">
      <x:selection sqref="A1:F1"/>
    </x:sheetView>
  </x:sheetViews>
  <x:sheetFormatPr defaultColWidth="9.1796875" defaultRowHeight="13.5" x14ac:dyDescent="0.3"/>
  <x:cols>
    <x:col min="1" max="1" width="14.7265625" style="160" customWidth="1"/>
    <x:col min="2" max="2" width="14.26953125" style="160" customWidth="1"/>
    <x:col min="3" max="3" width="12.54296875" style="160" customWidth="1"/>
    <x:col min="4" max="4" width="19.81640625" style="160" customWidth="1"/>
    <x:col min="5" max="5" width="31.1796875" style="156" customWidth="1"/>
    <x:col min="6" max="6" width="6.81640625" style="156" customWidth="1"/>
    <x:col min="7" max="7" width="13.453125" style="157" customWidth="1"/>
    <x:col min="8" max="8" width="25.81640625" style="158" hidden="1" customWidth="1"/>
    <x:col min="9" max="9" width="15.453125" style="157" hidden="1" customWidth="1"/>
    <x:col min="10" max="11" width="12.1796875" style="159" customWidth="1"/>
    <x:col min="12" max="12" width="9.1796875" style="160" customWidth="1"/>
    <x:col min="13" max="13" width="13.7265625" style="160" customWidth="1"/>
    <x:col min="14" max="14" width="13.54296875" style="160" customWidth="1"/>
    <x:col min="15" max="16" width="9.1796875" style="160" customWidth="1"/>
    <x:col min="17" max="17" width="9.1796875" style="160"/>
    <x:col min="18" max="18" width="11.7265625" style="160" bestFit="1" customWidth="1"/>
    <x:col min="19" max="16384" width="9.1796875" style="160"/>
  </x:cols>
  <x:sheetData>
    <x:row r="1" spans="1:15" ht="15.75" customHeight="1" x14ac:dyDescent="0.3">
      <x:c r="A1" s="584" t="str">
        <x:f>'A Summary'!K20</x:f>
        <x:v xml:space="preserve">Provider </x:v>
      </x:c>
      <x:c r="B1" s="584"/>
      <x:c r="C1" s="584"/>
      <x:c r="D1" s="584"/>
      <x:c r="E1" s="584"/>
      <x:c r="F1" s="584"/>
    </x:row>
    <x:row r="2" spans="1:15" ht="15" customHeight="1" x14ac:dyDescent="0.3">
      <x:c r="E2" s="64"/>
      <x:c r="F2" s="64"/>
    </x:row>
    <x:row r="3" spans="1:15" ht="15.5" x14ac:dyDescent="0.35">
      <x:c r="A3" s="161" t="s">
        <x:v>368</x:v>
      </x:c>
      <x:c r="B3" s="161"/>
      <x:c r="C3" s="161"/>
      <x:c r="D3" s="161"/>
      <x:c r="I3" s="160" t="s">
        <x:v>314</x:v>
      </x:c>
    </x:row>
    <x:row r="4" spans="1:15" ht="26" customHeight="1" thickBot="1" x14ac:dyDescent="0.35">
      <x:c r="A4" s="597" t="s">
        <x:v>288</x:v>
      </x:c>
      <x:c r="B4" s="597"/>
      <x:c r="C4" s="597"/>
      <x:c r="D4" s="597"/>
      <x:c r="E4" s="597"/>
      <x:c r="F4" s="162"/>
      <x:c r="G4" s="165"/>
      <x:c r="I4" s="472" t="s">
        <x:v>382</x:v>
      </x:c>
    </x:row>
    <x:row r="5" spans="1:15" ht="45" customHeight="1" x14ac:dyDescent="0.3">
      <x:c r="A5" s="167" t="s">
        <x:v>259</x:v>
      </x:c>
      <x:c r="B5" s="167" t="s">
        <x:v>260</x:v>
      </x:c>
      <x:c r="C5" s="168" t="s">
        <x:v>261</x:v>
      </x:c>
      <x:c r="D5" s="168" t="s">
        <x:v>262</x:v>
      </x:c>
      <x:c r="E5" s="406" t="s">
        <x:v>328</x:v>
      </x:c>
      <x:c r="F5" s="162"/>
      <x:c r="G5" s="165"/>
      <x:c r="H5" s="171" t="s">
        <x:v>107</x:v>
      </x:c>
      <x:c r="I5" s="473" t="s">
        <x:v>390</x:v>
      </x:c>
      <x:c r="J5" s="172"/>
      <x:c r="K5" s="173"/>
    </x:row>
    <x:row r="6" spans="1:15" ht="15" customHeight="1" x14ac:dyDescent="0.3">
      <x:c r="A6" s="174" t="s">
        <x:v>263</x:v>
      </x:c>
      <x:c r="B6" s="174" t="s">
        <x:v>264</x:v>
      </x:c>
      <x:c r="C6" s="477" t="s">
        <x:v>265</x:v>
      </x:c>
      <x:c r="D6" s="477">
        <x:v>1</x:v>
      </x:c>
      <x:c r="E6" s="175">
        <x:v>131991</x:v>
      </x:c>
      <x:c r="F6" s="176"/>
      <x:c r="G6" s="165"/>
      <x:c r="H6" s="178" t="s">
        <x:v>223</x:v>
      </x:c>
      <x:c r="I6" s="165"/>
      <x:c r="J6" s="160"/>
      <x:c r="K6" s="173"/>
      <x:c r="L6" s="179"/>
      <x:c r="M6" s="179"/>
    </x:row>
    <x:row r="7" spans="1:15" ht="15" customHeight="1" x14ac:dyDescent="0.3">
      <x:c r="A7" s="180"/>
      <x:c r="B7" s="181"/>
      <x:c r="C7" s="479" t="s">
        <x:v>266</x:v>
      </x:c>
      <x:c r="D7" s="479">
        <x:v>2</x:v>
      </x:c>
      <x:c r="E7" s="539">
        <x:v>174968</x:v>
      </x:c>
      <x:c r="F7" s="176"/>
      <x:c r="G7" s="165"/>
      <x:c r="H7" s="178" t="s">
        <x:v>224</x:v>
      </x:c>
      <x:c r="I7" s="165"/>
      <x:c r="J7" s="160"/>
      <x:c r="K7" s="173"/>
      <x:c r="L7" s="179"/>
      <x:c r="M7" s="179"/>
    </x:row>
    <x:row r="8" spans="1:15" ht="15" customHeight="1" x14ac:dyDescent="0.3">
      <x:c r="A8" s="180"/>
      <x:c r="B8" s="180" t="s">
        <x:v>267</x:v>
      </x:c>
      <x:c r="C8" s="478" t="s">
        <x:v>265</x:v>
      </x:c>
      <x:c r="D8" s="478">
        <x:v>1.5</x:v>
      </x:c>
      <x:c r="E8" s="537">
        <x:v>59133</x:v>
      </x:c>
      <x:c r="F8" s="176"/>
      <x:c r="G8" s="165"/>
      <x:c r="H8" s="178" t="s">
        <x:v>225</x:v>
      </x:c>
      <x:c r="I8" s="165"/>
      <x:c r="K8" s="173"/>
      <x:c r="L8" s="179"/>
      <x:c r="M8" s="179"/>
    </x:row>
    <x:row r="9" spans="1:15" ht="15" customHeight="1" x14ac:dyDescent="0.3">
      <x:c r="A9" s="182"/>
      <x:c r="B9" s="182"/>
      <x:c r="C9" s="480" t="s">
        <x:v>266</x:v>
      </x:c>
      <x:c r="D9" s="480">
        <x:v>2.5</x:v>
      </x:c>
      <x:c r="E9" s="538">
        <x:v>40328</x:v>
      </x:c>
      <x:c r="F9" s="176"/>
      <x:c r="G9" s="165"/>
      <x:c r="H9" s="178" t="s">
        <x:v>226</x:v>
      </x:c>
      <x:c r="I9" s="165"/>
      <x:c r="K9" s="173"/>
      <x:c r="L9" s="179"/>
      <x:c r="M9" s="179"/>
    </x:row>
    <x:row r="10" spans="1:15" ht="15" customHeight="1" x14ac:dyDescent="0.3">
      <x:c r="A10" s="180" t="s">
        <x:v>268</x:v>
      </x:c>
      <x:c r="B10" s="180" t="s">
        <x:v>264</x:v>
      </x:c>
      <x:c r="C10" s="478" t="s">
        <x:v>265</x:v>
      </x:c>
      <x:c r="D10" s="478">
        <x:v>1.5</x:v>
      </x:c>
      <x:c r="E10" s="537">
        <x:v>3102</x:v>
      </x:c>
      <x:c r="F10" s="176"/>
      <x:c r="G10" s="165"/>
      <x:c r="H10" s="178" t="s">
        <x:v>227</x:v>
      </x:c>
      <x:c r="I10" s="165"/>
      <x:c r="J10" s="160"/>
      <x:c r="K10" s="173"/>
      <x:c r="L10" s="179"/>
      <x:c r="M10" s="179"/>
    </x:row>
    <x:row r="11" spans="1:15" ht="15" customHeight="1" x14ac:dyDescent="0.3">
      <x:c r="A11" s="180"/>
      <x:c r="B11" s="181"/>
      <x:c r="C11" s="479" t="s">
        <x:v>266</x:v>
      </x:c>
      <x:c r="D11" s="479">
        <x:v>3</x:v>
      </x:c>
      <x:c r="E11" s="539">
        <x:v>13563</x:v>
      </x:c>
      <x:c r="F11" s="176"/>
      <x:c r="G11" s="165"/>
      <x:c r="H11" s="178" t="s">
        <x:v>228</x:v>
      </x:c>
      <x:c r="I11" s="165"/>
      <x:c r="J11" s="160"/>
      <x:c r="K11" s="173"/>
      <x:c r="L11" s="179"/>
      <x:c r="M11" s="179"/>
    </x:row>
    <x:row r="12" spans="1:15" ht="15" customHeight="1" x14ac:dyDescent="0.3">
      <x:c r="A12" s="180"/>
      <x:c r="B12" s="180" t="s">
        <x:v>267</x:v>
      </x:c>
      <x:c r="C12" s="478" t="s">
        <x:v>265</x:v>
      </x:c>
      <x:c r="D12" s="478">
        <x:v>1.5</x:v>
      </x:c>
      <x:c r="E12" s="537">
        <x:v>2131</x:v>
      </x:c>
      <x:c r="F12" s="176"/>
      <x:c r="G12" s="165"/>
      <x:c r="H12" s="178" t="s">
        <x:v>229</x:v>
      </x:c>
      <x:c r="I12" s="165"/>
      <x:c r="J12" s="160"/>
      <x:c r="K12" s="173"/>
      <x:c r="L12" s="179"/>
      <x:c r="M12" s="179"/>
    </x:row>
    <x:row r="13" spans="1:15" ht="15" customHeight="1" x14ac:dyDescent="0.3">
      <x:c r="A13" s="182"/>
      <x:c r="B13" s="480"/>
      <x:c r="C13" s="480" t="s">
        <x:v>266</x:v>
      </x:c>
      <x:c r="D13" s="480">
        <x:v>2.5</x:v>
      </x:c>
      <x:c r="E13" s="538">
        <x:v>11721</x:v>
      </x:c>
      <x:c r="F13" s="176"/>
      <x:c r="G13" s="165"/>
      <x:c r="H13" s="178" t="s">
        <x:v>230</x:v>
      </x:c>
      <x:c r="I13" s="165"/>
      <x:c r="J13" s="160"/>
      <x:c r="K13" s="173"/>
      <x:c r="L13" s="179"/>
      <x:c r="M13" s="179"/>
      <x:c r="N13" s="173"/>
      <x:c r="O13" s="173"/>
    </x:row>
    <x:row r="14" spans="1:15" ht="15" customHeight="1" x14ac:dyDescent="0.3">
      <x:c r="A14" s="180"/>
      <x:c r="B14" s="478"/>
      <x:c r="C14" s="478"/>
      <x:c r="D14" s="478"/>
      <x:c r="E14" s="482"/>
      <x:c r="F14" s="176"/>
      <x:c r="G14" s="165"/>
      <x:c r="H14" s="183"/>
      <x:c r="I14" s="165"/>
      <x:c r="J14" s="160"/>
      <x:c r="K14" s="173"/>
      <x:c r="L14" s="179"/>
      <x:c r="M14" s="179"/>
      <x:c r="N14" s="173"/>
      <x:c r="O14" s="173"/>
    </x:row>
    <x:row r="15" spans="1:15" s="173" customFormat="1" ht="15" customHeight="1" x14ac:dyDescent="0.3">
      <x:c r="A15" s="604" t="s">
        <x:v>154</x:v>
      </x:c>
      <x:c r="B15" s="604"/>
      <x:c r="C15" s="604"/>
      <x:c r="D15" s="604"/>
      <x:c r="E15" s="536">
        <x:v>749287.5</x:v>
      </x:c>
      <x:c r="F15" s="184"/>
      <x:c r="G15" s="164"/>
      <x:c r="H15" s="178" t="s">
        <x:v>123</x:v>
      </x:c>
      <x:c r="I15" s="164"/>
      <x:c r="N15" s="160"/>
      <x:c r="O15" s="160"/>
    </x:row>
    <x:row r="16" spans="1:15" ht="15" customHeight="1" x14ac:dyDescent="0.3">
      <x:c r="A16" s="589" t="s">
        <x:v>269</x:v>
      </x:c>
      <x:c r="B16" s="589"/>
      <x:c r="C16" s="589"/>
      <x:c r="D16" s="589"/>
      <x:c r="E16" s="537">
        <x:v>951048</x:v>
      </x:c>
      <x:c r="F16" s="176"/>
      <x:c r="G16" s="165"/>
      <x:c r="H16" s="178" t="s">
        <x:v>124</x:v>
      </x:c>
      <x:c r="I16" s="165"/>
      <x:c r="J16" s="160"/>
      <x:c r="K16" s="173"/>
    </x:row>
    <x:row r="17" spans="1:13" ht="15" customHeight="1" x14ac:dyDescent="0.3">
      <x:c r="A17" s="605" t="s">
        <x:v>282</x:v>
      </x:c>
      <x:c r="B17" s="605"/>
      <x:c r="C17" s="605"/>
      <x:c r="D17" s="605"/>
      <x:c r="E17" s="185">
        <x:v>0.787854556236909</x:v>
      </x:c>
      <x:c r="F17" s="176"/>
      <x:c r="G17" s="187"/>
      <x:c r="H17" s="188" t="s">
        <x:v>241</x:v>
      </x:c>
      <x:c r="I17" s="187"/>
      <x:c r="J17" s="160"/>
      <x:c r="K17" s="173"/>
    </x:row>
    <x:row r="18" spans="1:13" ht="15" customHeight="1" x14ac:dyDescent="0.3">
      <x:c r="A18" s="606" t="s">
        <x:v>322</x:v>
      </x:c>
      <x:c r="B18" s="606"/>
      <x:c r="C18" s="606"/>
      <x:c r="D18" s="606"/>
      <x:c r="E18" s="190">
        <x:v>1039017.97431636</x:v>
      </x:c>
      <x:c r="F18" s="189"/>
      <x:c r="G18" s="165"/>
      <x:c r="H18" s="178" t="s">
        <x:v>125</x:v>
      </x:c>
      <x:c r="I18" s="165"/>
      <x:c r="J18" s="160"/>
      <x:c r="K18" s="173"/>
    </x:row>
    <x:row r="19" spans="1:13" ht="15" customHeight="1" x14ac:dyDescent="0.3">
      <x:c r="A19" s="592" t="s">
        <x:v>15</x:v>
      </x:c>
      <x:c r="B19" s="592"/>
      <x:c r="C19" s="592"/>
      <x:c r="D19" s="592"/>
      <x:c r="E19" s="190" t="s">
        <x:v>395</x:v>
      </x:c>
      <x:c r="F19" s="176"/>
      <x:c r="G19" s="165"/>
      <x:c r="H19" s="183"/>
      <x:c r="I19" s="165"/>
      <x:c r="J19" s="160"/>
      <x:c r="K19" s="173"/>
      <x:c r="L19" s="179"/>
      <x:c r="M19" s="179"/>
    </x:row>
    <x:row r="20" spans="1:13" ht="15" customHeight="1" x14ac:dyDescent="0.3">
      <x:c r="A20" s="590" t="s">
        <x:v>18</x:v>
      </x:c>
      <x:c r="B20" s="590"/>
      <x:c r="C20" s="590"/>
      <x:c r="D20" s="590"/>
      <x:c r="E20" s="185">
        <x:v>837279.305283742</x:v>
      </x:c>
      <x:c r="F20" s="176"/>
      <x:c r="G20" s="165"/>
      <x:c r="H20" s="178" t="s">
        <x:v>122</x:v>
      </x:c>
      <x:c r="I20" s="165"/>
      <x:c r="J20" s="160"/>
      <x:c r="K20" s="173"/>
    </x:row>
    <x:row r="21" spans="1:13" ht="15" customHeight="1" x14ac:dyDescent="0.3">
      <x:c r="A21" s="594" t="s">
        <x:v>19</x:v>
      </x:c>
      <x:c r="B21" s="594"/>
      <x:c r="C21" s="594"/>
      <x:c r="D21" s="594"/>
      <x:c r="E21" s="192">
        <x:v>155.40708</x:v>
      </x:c>
      <x:c r="F21" s="176"/>
      <x:c r="G21" s="165"/>
      <x:c r="H21" s="178" t="s">
        <x:v>126</x:v>
      </x:c>
      <x:c r="I21" s="165"/>
      <x:c r="J21" s="160"/>
      <x:c r="K21" s="173"/>
      <x:c r="L21" s="173"/>
      <x:c r="M21" s="173"/>
    </x:row>
    <x:row r="22" spans="1:13" ht="15" customHeight="1" x14ac:dyDescent="0.3">
      <x:c r="A22" s="595" t="s">
        <x:v>102</x:v>
      </x:c>
      <x:c r="B22" s="595"/>
      <x:c r="C22" s="595"/>
      <x:c r="D22" s="595"/>
      <x:c r="E22" s="481">
        <x:v>130119128</x:v>
      </x:c>
      <x:c r="F22" s="176"/>
      <x:c r="G22" s="165"/>
      <x:c r="H22" s="178" t="s">
        <x:v>246</x:v>
      </x:c>
      <x:c r="I22" s="165"/>
      <x:c r="K22" s="173"/>
      <x:c r="L22" s="173"/>
      <x:c r="M22" s="173"/>
    </x:row>
    <x:row r="23" spans="1:13" ht="15" customHeight="1" thickBot="1" x14ac:dyDescent="0.35">
      <x:c r="A23" s="596" t="s">
        <x:v>275</x:v>
      </x:c>
      <x:c r="B23" s="596"/>
      <x:c r="C23" s="596"/>
      <x:c r="D23" s="596"/>
      <x:c r="E23" s="194">
        <x:v>10407685</x:v>
      </x:c>
      <x:c r="F23" s="176"/>
      <x:c r="G23" s="165"/>
      <x:c r="H23" s="178" t="s">
        <x:v>247</x:v>
      </x:c>
      <x:c r="I23" s="165"/>
      <x:c r="K23" s="173"/>
      <x:c r="L23" s="173"/>
      <x:c r="M23" s="173"/>
    </x:row>
    <x:row r="24" spans="1:13" ht="15" customHeight="1" x14ac:dyDescent="0.3">
      <x:c r="A24" s="195"/>
      <x:c r="B24" s="195"/>
      <x:c r="C24" s="195"/>
      <x:c r="D24" s="195"/>
      <x:c r="E24" s="196"/>
      <x:c r="F24" s="162"/>
      <x:c r="G24" s="165"/>
      <x:c r="H24" s="183"/>
      <x:c r="I24" s="165"/>
      <x:c r="J24" s="160"/>
      <x:c r="K24" s="173"/>
      <x:c r="L24" s="173"/>
      <x:c r="M24" s="173"/>
    </x:row>
    <x:row r="25" spans="1:13" ht="15" customHeight="1" x14ac:dyDescent="0.3">
      <x:c r="A25" s="197"/>
      <x:c r="B25" s="197"/>
      <x:c r="C25" s="197"/>
      <x:c r="D25" s="197"/>
      <x:c r="E25" s="193"/>
      <x:c r="F25" s="162"/>
      <x:c r="G25" s="165"/>
      <x:c r="H25" s="183"/>
      <x:c r="I25" s="165"/>
      <x:c r="J25" s="160"/>
      <x:c r="K25" s="173"/>
    </x:row>
    <x:row r="26" spans="1:13" ht="15" customHeight="1" x14ac:dyDescent="0.3">
      <x:c r="A26" s="163"/>
      <x:c r="B26" s="163"/>
      <x:c r="C26" s="163"/>
      <x:c r="D26" s="163"/>
      <x:c r="E26" s="193"/>
      <x:c r="F26" s="162"/>
      <x:c r="G26" s="165"/>
      <x:c r="H26" s="198"/>
      <x:c r="I26" s="165"/>
      <x:c r="J26" s="160"/>
      <x:c r="K26" s="173"/>
    </x:row>
    <x:row r="27" spans="1:13" ht="14" thickBot="1" x14ac:dyDescent="0.35">
      <x:c r="A27" s="588" t="s">
        <x:v>289</x:v>
      </x:c>
      <x:c r="B27" s="588"/>
      <x:c r="C27" s="588"/>
      <x:c r="D27" s="588"/>
      <x:c r="E27" s="588"/>
      <x:c r="F27" s="162"/>
      <x:c r="G27" s="165"/>
      <x:c r="H27" s="166"/>
      <x:c r="I27" s="165"/>
      <x:c r="J27" s="160"/>
      <x:c r="K27" s="173"/>
    </x:row>
    <x:row r="28" spans="1:13" ht="44.25" customHeight="1" x14ac:dyDescent="0.3">
      <x:c r="A28" s="167" t="s">
        <x:v>259</x:v>
      </x:c>
      <x:c r="B28" s="167" t="s">
        <x:v>260</x:v>
      </x:c>
      <x:c r="C28" s="168" t="s">
        <x:v>261</x:v>
      </x:c>
      <x:c r="D28" s="168" t="s">
        <x:v>270</x:v>
      </x:c>
      <x:c r="E28" s="169" t="s">
        <x:v>328</x:v>
      </x:c>
      <x:c r="F28" s="162"/>
      <x:c r="G28" s="165"/>
      <x:c r="H28" s="166"/>
      <x:c r="I28" s="165"/>
      <x:c r="J28" s="160"/>
      <x:c r="K28" s="173"/>
    </x:row>
    <x:row r="29" spans="1:13" ht="15" customHeight="1" x14ac:dyDescent="0.3">
      <x:c r="A29" s="174" t="s">
        <x:v>263</x:v>
      </x:c>
      <x:c r="B29" s="174" t="s">
        <x:v>264</x:v>
      </x:c>
      <x:c r="C29" s="477" t="s">
        <x:v>265</x:v>
      </x:c>
      <x:c r="D29" s="477" t="s">
        <x:v>271</x:v>
      </x:c>
      <x:c r="E29" s="537">
        <x:v>37214</x:v>
      </x:c>
      <x:c r="F29" s="176"/>
      <x:c r="G29" s="165"/>
      <x:c r="H29" s="178" t="s">
        <x:v>233</x:v>
      </x:c>
      <x:c r="I29" s="165"/>
      <x:c r="J29" s="160"/>
      <x:c r="K29" s="173"/>
    </x:row>
    <x:row r="30" spans="1:13" ht="15" customHeight="1" x14ac:dyDescent="0.3">
      <x:c r="A30" s="180"/>
      <x:c r="B30" s="181"/>
      <x:c r="C30" s="479" t="s">
        <x:v>266</x:v>
      </x:c>
      <x:c r="D30" s="479" t="s">
        <x:v>271</x:v>
      </x:c>
      <x:c r="E30" s="539">
        <x:v>63028</x:v>
      </x:c>
      <x:c r="F30" s="176"/>
      <x:c r="G30" s="165"/>
      <x:c r="H30" s="178" t="s">
        <x:v>234</x:v>
      </x:c>
      <x:c r="I30" s="165"/>
      <x:c r="J30" s="160"/>
      <x:c r="K30" s="173"/>
    </x:row>
    <x:row r="31" spans="1:13" ht="15" customHeight="1" x14ac:dyDescent="0.3">
      <x:c r="A31" s="180"/>
      <x:c r="B31" s="180" t="s">
        <x:v>267</x:v>
      </x:c>
      <x:c r="C31" s="478" t="s">
        <x:v>265</x:v>
      </x:c>
      <x:c r="D31" s="478" t="s">
        <x:v>271</x:v>
      </x:c>
      <x:c r="E31" s="537">
        <x:v>25045</x:v>
      </x:c>
      <x:c r="F31" s="176"/>
      <x:c r="G31" s="165"/>
      <x:c r="H31" s="178" t="s">
        <x:v>235</x:v>
      </x:c>
      <x:c r="I31" s="165"/>
      <x:c r="J31" s="160"/>
      <x:c r="K31" s="173"/>
    </x:row>
    <x:row r="32" spans="1:13" ht="15" customHeight="1" x14ac:dyDescent="0.3">
      <x:c r="A32" s="182"/>
      <x:c r="B32" s="182"/>
      <x:c r="C32" s="480" t="s">
        <x:v>266</x:v>
      </x:c>
      <x:c r="D32" s="480" t="s">
        <x:v>271</x:v>
      </x:c>
      <x:c r="E32" s="538">
        <x:v>16903</x:v>
      </x:c>
      <x:c r="F32" s="176"/>
      <x:c r="G32" s="165"/>
      <x:c r="H32" s="178" t="s">
        <x:v>236</x:v>
      </x:c>
      <x:c r="I32" s="165"/>
      <x:c r="J32" s="160"/>
      <x:c r="K32" s="173"/>
    </x:row>
    <x:row r="33" spans="1:16" ht="15" customHeight="1" x14ac:dyDescent="0.3">
      <x:c r="A33" s="180" t="s">
        <x:v>268</x:v>
      </x:c>
      <x:c r="B33" s="180" t="s">
        <x:v>264</x:v>
      </x:c>
      <x:c r="C33" s="478" t="s">
        <x:v>265</x:v>
      </x:c>
      <x:c r="D33" s="478" t="s">
        <x:v>271</x:v>
      </x:c>
      <x:c r="E33" s="537">
        <x:v>1067</x:v>
      </x:c>
      <x:c r="F33" s="176"/>
      <x:c r="G33" s="165"/>
      <x:c r="H33" s="178" t="s">
        <x:v>237</x:v>
      </x:c>
      <x:c r="I33" s="165"/>
      <x:c r="J33" s="160"/>
      <x:c r="K33" s="173"/>
    </x:row>
    <x:row r="34" spans="1:16" ht="15" customHeight="1" x14ac:dyDescent="0.3">
      <x:c r="A34" s="180"/>
      <x:c r="B34" s="181"/>
      <x:c r="C34" s="479" t="s">
        <x:v>266</x:v>
      </x:c>
      <x:c r="D34" s="479" t="s">
        <x:v>271</x:v>
      </x:c>
      <x:c r="E34" s="539">
        <x:v>6052</x:v>
      </x:c>
      <x:c r="F34" s="176"/>
      <x:c r="G34" s="165"/>
      <x:c r="H34" s="178" t="s">
        <x:v>238</x:v>
      </x:c>
      <x:c r="I34" s="165"/>
      <x:c r="J34" s="160"/>
      <x:c r="K34" s="173"/>
    </x:row>
    <x:row r="35" spans="1:16" ht="15" customHeight="1" x14ac:dyDescent="0.3">
      <x:c r="A35" s="180"/>
      <x:c r="B35" s="180" t="s">
        <x:v>267</x:v>
      </x:c>
      <x:c r="C35" s="478" t="s">
        <x:v>265</x:v>
      </x:c>
      <x:c r="D35" s="478" t="s">
        <x:v>271</x:v>
      </x:c>
      <x:c r="E35" s="537">
        <x:v>1075</x:v>
      </x:c>
      <x:c r="F35" s="176"/>
      <x:c r="G35" s="165"/>
      <x:c r="H35" s="178" t="s">
        <x:v>239</x:v>
      </x:c>
      <x:c r="I35" s="165"/>
      <x:c r="J35" s="160"/>
      <x:c r="K35" s="173"/>
    </x:row>
    <x:row r="36" spans="1:16" ht="15" customHeight="1" x14ac:dyDescent="0.3">
      <x:c r="A36" s="182"/>
      <x:c r="B36" s="480"/>
      <x:c r="C36" s="480" t="s">
        <x:v>266</x:v>
      </x:c>
      <x:c r="D36" s="480" t="s">
        <x:v>271</x:v>
      </x:c>
      <x:c r="E36" s="538">
        <x:v>5880</x:v>
      </x:c>
      <x:c r="F36" s="176"/>
      <x:c r="G36" s="165"/>
      <x:c r="H36" s="178" t="s">
        <x:v>240</x:v>
      </x:c>
      <x:c r="I36" s="165"/>
      <x:c r="J36" s="160"/>
      <x:c r="K36" s="173"/>
    </x:row>
    <x:row r="37" spans="1:16" ht="15" customHeight="1" x14ac:dyDescent="0.3">
      <x:c r="A37" s="180"/>
      <x:c r="B37" s="478"/>
      <x:c r="C37" s="478"/>
      <x:c r="D37" s="478"/>
      <x:c r="E37" s="482"/>
      <x:c r="F37" s="176"/>
      <x:c r="G37" s="165"/>
      <x:c r="H37" s="183"/>
      <x:c r="I37" s="165"/>
      <x:c r="J37" s="160"/>
      <x:c r="K37" s="173"/>
    </x:row>
    <x:row r="38" spans="1:16" ht="15" customHeight="1" x14ac:dyDescent="0.3">
      <x:c r="A38" s="600" t="s">
        <x:v>315</x:v>
      </x:c>
      <x:c r="B38" s="600"/>
      <x:c r="C38" s="600"/>
      <x:c r="D38" s="600"/>
      <x:c r="E38" s="175">
        <x:v>156264</x:v>
      </x:c>
      <x:c r="F38" s="176"/>
      <x:c r="G38" s="165"/>
      <x:c r="H38" s="178" t="s">
        <x:v>127</x:v>
      </x:c>
      <x:c r="I38" s="165"/>
      <x:c r="J38" s="160"/>
      <x:c r="K38" s="173"/>
    </x:row>
    <x:row r="39" spans="1:16" ht="15" customHeight="1" x14ac:dyDescent="0.3">
      <x:c r="A39" s="589" t="s">
        <x:v>269</x:v>
      </x:c>
      <x:c r="B39" s="589"/>
      <x:c r="C39" s="589"/>
      <x:c r="D39" s="589"/>
      <x:c r="E39" s="537">
        <x:v>951048</x:v>
      </x:c>
      <x:c r="F39" s="176"/>
      <x:c r="G39" s="165"/>
      <x:c r="H39" s="178" t="s">
        <x:v>128</x:v>
      </x:c>
      <x:c r="I39" s="165"/>
      <x:c r="J39" s="160"/>
      <x:c r="K39" s="173"/>
    </x:row>
    <x:row r="40" spans="1:16" ht="15" customHeight="1" x14ac:dyDescent="0.3">
      <x:c r="A40" s="589" t="s">
        <x:v>283</x:v>
      </x:c>
      <x:c r="B40" s="589"/>
      <x:c r="C40" s="589"/>
      <x:c r="D40" s="589"/>
      <x:c r="E40" s="191">
        <x:v>0.164307164307164</x:v>
      </x:c>
      <x:c r="F40" s="199"/>
      <x:c r="G40" s="165"/>
      <x:c r="H40" s="178" t="s">
        <x:v>242</x:v>
      </x:c>
      <x:c r="I40" s="165"/>
      <x:c r="J40" s="160"/>
      <x:c r="K40" s="173"/>
    </x:row>
    <x:row r="41" spans="1:16" s="173" customFormat="1" ht="15" customHeight="1" x14ac:dyDescent="0.3">
      <x:c r="A41" s="590" t="s">
        <x:v>155</x:v>
      </x:c>
      <x:c r="B41" s="590"/>
      <x:c r="C41" s="590"/>
      <x:c r="D41" s="590"/>
      <x:c r="E41" s="185">
        <x:v>0.459426863838629</x:v>
      </x:c>
      <x:c r="F41" s="199"/>
      <x:c r="G41" s="187"/>
      <x:c r="H41" s="178" t="s">
        <x:v>243</x:v>
      </x:c>
      <x:c r="I41" s="164"/>
      <x:c r="N41" s="160"/>
      <x:c r="O41" s="160"/>
    </x:row>
    <x:row r="42" spans="1:16" x14ac:dyDescent="0.3">
      <x:c r="A42" s="591" t="s">
        <x:v>322</x:v>
      </x:c>
      <x:c r="B42" s="591"/>
      <x:c r="C42" s="591"/>
      <x:c r="D42" s="591"/>
      <x:c r="E42" s="191">
        <x:v>1039017.97431636</x:v>
      </x:c>
      <x:c r="F42" s="189"/>
      <x:c r="G42" s="165"/>
      <x:c r="H42" s="178" t="s">
        <x:v>125</x:v>
      </x:c>
      <x:c r="I42" s="165"/>
      <x:c r="J42" s="160"/>
      <x:c r="K42" s="173"/>
    </x:row>
    <x:row r="43" spans="1:16" ht="15" customHeight="1" x14ac:dyDescent="0.3">
      <x:c r="A43" s="592" t="s">
        <x:v>15</x:v>
      </x:c>
      <x:c r="B43" s="592"/>
      <x:c r="C43" s="592"/>
      <x:c r="D43" s="592"/>
      <x:c r="E43" s="191" t="s">
        <x:v>395</x:v>
      </x:c>
      <x:c r="F43" s="199"/>
      <x:c r="G43" s="165"/>
      <x:c r="H43" s="183"/>
      <x:c r="I43" s="165"/>
      <x:c r="J43" s="160"/>
      <x:c r="K43" s="173"/>
      <x:c r="L43" s="173"/>
      <x:c r="M43" s="173"/>
      <x:c r="N43" s="173"/>
      <x:c r="O43" s="173"/>
      <x:c r="P43" s="173"/>
    </x:row>
    <x:row r="44" spans="1:16" ht="15" customHeight="1" x14ac:dyDescent="0.3">
      <x:c r="A44" s="590" t="s">
        <x:v>18</x:v>
      </x:c>
      <x:c r="B44" s="590"/>
      <x:c r="C44" s="590"/>
      <x:c r="D44" s="590"/>
      <x:c r="E44" s="185">
        <x:v>108630.402389878</x:v>
      </x:c>
      <x:c r="F44" s="199"/>
      <x:c r="G44" s="165"/>
      <x:c r="H44" s="178" t="s">
        <x:v>129</x:v>
      </x:c>
      <x:c r="I44" s="165"/>
      <x:c r="J44" s="160"/>
      <x:c r="K44" s="173"/>
      <x:c r="L44" s="173"/>
      <x:c r="M44" s="173"/>
      <x:c r="N44" s="173"/>
      <x:c r="O44" s="173"/>
      <x:c r="P44" s="173"/>
    </x:row>
    <x:row r="45" spans="1:16" ht="15" customHeight="1" x14ac:dyDescent="0.3">
      <x:c r="A45" s="593" t="s">
        <x:v>19</x:v>
      </x:c>
      <x:c r="B45" s="593"/>
      <x:c r="C45" s="593"/>
      <x:c r="D45" s="593"/>
      <x:c r="E45" s="192">
        <x:v>174.04909</x:v>
      </x:c>
      <x:c r="F45" s="199"/>
      <x:c r="G45" s="165"/>
      <x:c r="H45" s="178" t="s">
        <x:v>130</x:v>
      </x:c>
      <x:c r="I45" s="165"/>
      <x:c r="J45" s="160"/>
      <x:c r="K45" s="173"/>
      <x:c r="L45" s="173"/>
      <x:c r="M45" s="173"/>
      <x:c r="N45" s="173"/>
      <x:c r="O45" s="173"/>
      <x:c r="P45" s="173"/>
    </x:row>
    <x:row r="46" spans="1:16" ht="15" customHeight="1" x14ac:dyDescent="0.3">
      <x:c r="A46" s="595" t="s">
        <x:v>103</x:v>
      </x:c>
      <x:c r="B46" s="595"/>
      <x:c r="C46" s="595"/>
      <x:c r="D46" s="595"/>
      <x:c r="E46" s="481">
        <x:v>18907010</x:v>
      </x:c>
      <x:c r="F46" s="176"/>
      <x:c r="G46" s="165"/>
      <x:c r="H46" s="178" t="s">
        <x:v>248</x:v>
      </x:c>
      <x:c r="I46" s="165"/>
      <x:c r="K46" s="173"/>
      <x:c r="L46" s="173"/>
      <x:c r="M46" s="173"/>
      <x:c r="N46" s="173"/>
      <x:c r="O46" s="173"/>
      <x:c r="P46" s="173"/>
    </x:row>
    <x:row r="47" spans="1:16" ht="15" customHeight="1" thickBot="1" x14ac:dyDescent="0.35">
      <x:c r="A47" s="596" t="s">
        <x:v>275</x:v>
      </x:c>
      <x:c r="B47" s="596"/>
      <x:c r="C47" s="596"/>
      <x:c r="D47" s="596"/>
      <x:c r="E47" s="194">
        <x:v>1760138</x:v>
      </x:c>
      <x:c r="F47" s="176"/>
      <x:c r="G47" s="165"/>
      <x:c r="H47" s="178" t="s">
        <x:v>249</x:v>
      </x:c>
      <x:c r="I47" s="165"/>
      <x:c r="K47" s="173"/>
      <x:c r="L47" s="173"/>
      <x:c r="M47" s="173"/>
      <x:c r="N47" s="173"/>
      <x:c r="O47" s="173"/>
      <x:c r="P47" s="173"/>
    </x:row>
    <x:row r="48" spans="1:16" ht="15" customHeight="1" x14ac:dyDescent="0.3">
      <x:c r="A48" s="200"/>
      <x:c r="B48" s="200"/>
      <x:c r="C48" s="200"/>
      <x:c r="D48" s="200"/>
      <x:c r="E48" s="201"/>
      <x:c r="F48" s="162"/>
      <x:c r="G48" s="165"/>
      <x:c r="H48" s="166"/>
      <x:c r="I48" s="165"/>
      <x:c r="L48" s="159"/>
      <x:c r="M48" s="173"/>
      <x:c r="N48" s="173"/>
      <x:c r="O48" s="173"/>
      <x:c r="P48" s="173"/>
    </x:row>
    <x:row r="49" spans="1:16" ht="15" customHeight="1" x14ac:dyDescent="0.3">
      <x:c r="A49" s="202"/>
      <x:c r="B49" s="202"/>
      <x:c r="C49" s="202"/>
      <x:c r="D49" s="202"/>
      <x:c r="E49" s="186"/>
      <x:c r="F49" s="162"/>
      <x:c r="G49" s="165"/>
      <x:c r="H49" s="166"/>
      <x:c r="I49" s="165"/>
      <x:c r="L49" s="159"/>
      <x:c r="M49" s="173"/>
      <x:c r="N49" s="173"/>
      <x:c r="O49" s="173"/>
      <x:c r="P49" s="173"/>
    </x:row>
    <x:row r="50" spans="1:16" ht="15" customHeight="1" x14ac:dyDescent="0.3">
      <x:c r="A50" s="202"/>
      <x:c r="B50" s="202"/>
      <x:c r="C50" s="202"/>
      <x:c r="D50" s="202"/>
      <x:c r="E50" s="186"/>
      <x:c r="F50" s="162"/>
      <x:c r="G50" s="165"/>
      <x:c r="H50" s="166"/>
      <x:c r="I50" s="165"/>
      <x:c r="L50" s="159"/>
      <x:c r="M50" s="173"/>
      <x:c r="N50" s="173"/>
      <x:c r="O50" s="173"/>
      <x:c r="P50" s="173"/>
    </x:row>
    <x:row r="51" spans="1:16" ht="15" customHeight="1" thickBot="1" x14ac:dyDescent="0.35">
      <x:c r="A51" s="597" t="s">
        <x:v>290</x:v>
      </x:c>
      <x:c r="B51" s="597"/>
      <x:c r="C51" s="597"/>
      <x:c r="D51" s="597"/>
      <x:c r="E51" s="597"/>
      <x:c r="F51" s="162"/>
      <x:c r="G51" s="165"/>
      <x:c r="H51" s="166"/>
      <x:c r="I51" s="165"/>
      <x:c r="L51" s="159"/>
      <x:c r="M51" s="173"/>
      <x:c r="N51" s="173"/>
      <x:c r="O51" s="173"/>
      <x:c r="P51" s="173"/>
    </x:row>
    <x:row r="52" spans="1:16" ht="15" customHeight="1" x14ac:dyDescent="0.3">
      <x:c r="A52" s="598" t="s">
        <x:v>323</x:v>
      </x:c>
      <x:c r="B52" s="598"/>
      <x:c r="C52" s="598"/>
      <x:c r="D52" s="598"/>
      <x:c r="E52" s="203">
        <x:v>73213.4300000001</x:v>
      </x:c>
      <x:c r="F52" s="162"/>
      <x:c r="G52" s="165"/>
      <x:c r="H52" s="178" t="s">
        <x:v>231</x:v>
      </x:c>
      <x:c r="I52" s="165"/>
      <x:c r="K52" s="173"/>
      <x:c r="L52" s="173"/>
      <x:c r="M52" s="173"/>
      <x:c r="N52" s="173"/>
      <x:c r="O52" s="173"/>
      <x:c r="P52" s="173"/>
    </x:row>
    <x:row r="53" spans="1:16" ht="15" customHeight="1" x14ac:dyDescent="0.3">
      <x:c r="A53" s="591" t="s">
        <x:v>15</x:v>
      </x:c>
      <x:c r="B53" s="591"/>
      <x:c r="C53" s="591"/>
      <x:c r="D53" s="591"/>
      <x:c r="E53" s="191" t="s">
        <x:v>395</x:v>
      </x:c>
      <x:c r="F53" s="176"/>
      <x:c r="G53" s="165"/>
      <x:c r="H53" s="183"/>
      <x:c r="I53" s="165"/>
      <x:c r="K53" s="173"/>
      <x:c r="L53" s="173"/>
      <x:c r="M53" s="173"/>
      <x:c r="N53" s="173"/>
      <x:c r="O53" s="173"/>
      <x:c r="P53" s="173"/>
    </x:row>
    <x:row r="54" spans="1:16" ht="15" customHeight="1" x14ac:dyDescent="0.3">
      <x:c r="A54" s="599" t="s">
        <x:v>19</x:v>
      </x:c>
      <x:c r="B54" s="599"/>
      <x:c r="C54" s="599"/>
      <x:c r="D54" s="599"/>
      <x:c r="E54" s="192">
        <x:v>895.50877</x:v>
      </x:c>
      <x:c r="F54" s="176"/>
      <x:c r="G54" s="165"/>
      <x:c r="H54" s="178" t="s">
        <x:v>232</x:v>
      </x:c>
      <x:c r="I54" s="165"/>
      <x:c r="K54" s="173"/>
      <x:c r="L54" s="173"/>
      <x:c r="M54" s="173"/>
      <x:c r="N54" s="173"/>
      <x:c r="O54" s="173"/>
      <x:c r="P54" s="173"/>
    </x:row>
    <x:row r="55" spans="1:16" ht="15" customHeight="1" x14ac:dyDescent="0.3">
      <x:c r="A55" s="595" t="s">
        <x:v>20</x:v>
      </x:c>
      <x:c r="B55" s="595"/>
      <x:c r="C55" s="595"/>
      <x:c r="D55" s="595"/>
      <x:c r="E55" s="204">
        <x:v>66194672</x:v>
      </x:c>
      <x:c r="F55" s="162"/>
      <x:c r="G55" s="165"/>
      <x:c r="H55" s="178" t="s">
        <x:v>138</x:v>
      </x:c>
      <x:c r="I55" s="165"/>
      <x:c r="K55" s="173"/>
      <x:c r="L55" s="173"/>
      <x:c r="M55" s="173"/>
      <x:c r="N55" s="173"/>
      <x:c r="O55" s="173"/>
      <x:c r="P55" s="173"/>
    </x:row>
    <x:row r="56" spans="1:16" ht="15" customHeight="1" thickBot="1" x14ac:dyDescent="0.35">
      <x:c r="A56" s="596" t="s">
        <x:v>275</x:v>
      </x:c>
      <x:c r="B56" s="596"/>
      <x:c r="C56" s="596"/>
      <x:c r="D56" s="596"/>
      <x:c r="E56" s="205">
        <x:v>1343763</x:v>
      </x:c>
      <x:c r="F56" s="162"/>
      <x:c r="G56" s="165"/>
      <x:c r="H56" s="178" t="s">
        <x:v>250</x:v>
      </x:c>
      <x:c r="I56" s="165"/>
      <x:c r="K56" s="173"/>
      <x:c r="L56" s="173"/>
      <x:c r="M56" s="173"/>
      <x:c r="N56" s="173"/>
      <x:c r="O56" s="173"/>
      <x:c r="P56" s="173"/>
    </x:row>
    <x:row r="57" spans="1:16" ht="15" customHeight="1" x14ac:dyDescent="0.3">
      <x:c r="A57" s="206"/>
      <x:c r="B57" s="206"/>
      <x:c r="C57" s="206"/>
      <x:c r="D57" s="206"/>
      <x:c r="E57" s="196"/>
      <x:c r="F57" s="162"/>
      <x:c r="G57" s="165"/>
      <x:c r="H57" s="166"/>
      <x:c r="I57" s="165"/>
      <x:c r="J57" s="160"/>
      <x:c r="K57" s="173"/>
      <x:c r="L57" s="407"/>
      <x:c r="M57" s="173"/>
      <x:c r="N57" s="173"/>
      <x:c r="O57" s="173"/>
      <x:c r="P57" s="173"/>
    </x:row>
    <x:row r="58" spans="1:16" ht="15" customHeight="1" x14ac:dyDescent="0.3">
      <x:c r="A58" s="163"/>
      <x:c r="B58" s="163"/>
      <x:c r="C58" s="163"/>
      <x:c r="D58" s="163"/>
      <x:c r="E58" s="193"/>
      <x:c r="F58" s="162"/>
      <x:c r="G58" s="165"/>
      <x:c r="H58" s="166"/>
      <x:c r="I58" s="165"/>
      <x:c r="J58" s="160"/>
      <x:c r="K58" s="173"/>
      <x:c r="L58" s="407"/>
      <x:c r="M58" s="173"/>
      <x:c r="N58" s="173"/>
      <x:c r="O58" s="173"/>
      <x:c r="P58" s="173"/>
    </x:row>
    <x:row r="59" spans="1:16" ht="15" customHeight="1" x14ac:dyDescent="0.3">
      <x:c r="A59" s="163"/>
      <x:c r="B59" s="163"/>
      <x:c r="C59" s="163"/>
      <x:c r="D59" s="163"/>
      <x:c r="E59" s="193"/>
      <x:c r="F59" s="162"/>
      <x:c r="G59" s="165"/>
      <x:c r="H59" s="166"/>
      <x:c r="I59" s="165"/>
      <x:c r="J59" s="160"/>
      <x:c r="K59" s="173"/>
      <x:c r="L59" s="407"/>
      <x:c r="M59" s="173"/>
      <x:c r="N59" s="173"/>
      <x:c r="O59" s="173"/>
      <x:c r="P59" s="173"/>
    </x:row>
    <x:row r="60" spans="1:16" ht="14" thickBot="1" x14ac:dyDescent="0.35">
      <x:c r="A60" s="597" t="s">
        <x:v>101</x:v>
      </x:c>
      <x:c r="B60" s="597"/>
      <x:c r="C60" s="597"/>
      <x:c r="D60" s="597"/>
      <x:c r="E60" s="597"/>
      <x:c r="F60" s="162"/>
      <x:c r="G60" s="165"/>
      <x:c r="H60" s="166"/>
      <x:c r="I60" s="165"/>
      <x:c r="L60" s="407"/>
      <x:c r="M60" s="159"/>
      <x:c r="N60" s="173"/>
      <x:c r="O60" s="173"/>
      <x:c r="P60" s="173"/>
    </x:row>
    <x:row r="61" spans="1:16" ht="43.5" customHeight="1" x14ac:dyDescent="0.3">
      <x:c r="A61" s="207"/>
      <x:c r="B61" s="208"/>
      <x:c r="C61" s="209" t="s">
        <x:v>272</x:v>
      </x:c>
      <x:c r="D61" s="209" t="s">
        <x:v>262</x:v>
      </x:c>
      <x:c r="E61" s="210" t="s">
        <x:v>364</x:v>
      </x:c>
      <x:c r="F61" s="162"/>
      <x:c r="G61" s="165"/>
      <x:c r="H61" s="166"/>
      <x:c r="I61" s="165"/>
      <x:c r="L61" s="407"/>
      <x:c r="M61" s="159"/>
      <x:c r="N61" s="159"/>
      <x:c r="O61" s="159"/>
      <x:c r="P61" s="173"/>
    </x:row>
    <x:row r="62" spans="1:16" ht="15" customHeight="1" x14ac:dyDescent="0.3">
      <x:c r="A62" s="600" t="s">
        <x:v>273</x:v>
      </x:c>
      <x:c r="B62" s="600"/>
      <x:c r="C62" s="600"/>
      <x:c r="D62" s="478">
        <x:v>2</x:v>
      </x:c>
      <x:c r="E62" s="537">
        <x:v>75669</x:v>
      </x:c>
      <x:c r="F62" s="176"/>
      <x:c r="G62" s="165"/>
      <x:c r="H62" s="178" t="s">
        <x:v>131</x:v>
      </x:c>
      <x:c r="I62" s="165"/>
      <x:c r="J62" s="173"/>
      <x:c r="K62" s="173"/>
      <x:c r="L62" s="173"/>
      <x:c r="M62" s="159"/>
      <x:c r="N62" s="159"/>
      <x:c r="O62" s="159"/>
      <x:c r="P62" s="173"/>
    </x:row>
    <x:row r="63" spans="1:16" ht="15" customHeight="1" x14ac:dyDescent="0.3">
      <x:c r="A63" s="602" t="s">
        <x:v>274</x:v>
      </x:c>
      <x:c r="B63" s="602"/>
      <x:c r="C63" s="602"/>
      <x:c r="D63" s="480">
        <x:v>1</x:v>
      </x:c>
      <x:c r="E63" s="538">
        <x:v>133980</x:v>
      </x:c>
      <x:c r="F63" s="176"/>
      <x:c r="G63" s="165"/>
      <x:c r="H63" s="178" t="s">
        <x:v>132</x:v>
      </x:c>
      <x:c r="I63" s="165"/>
      <x:c r="J63" s="173"/>
      <x:c r="K63" s="173"/>
      <x:c r="L63" s="173"/>
      <x:c r="M63" s="159"/>
      <x:c r="N63" s="159"/>
      <x:c r="O63" s="159"/>
      <x:c r="P63" s="173"/>
    </x:row>
    <x:row r="64" spans="1:16" ht="15" customHeight="1" x14ac:dyDescent="0.3">
      <x:c r="A64" s="478"/>
      <x:c r="B64" s="478"/>
      <x:c r="C64" s="478"/>
      <x:c r="D64" s="478"/>
      <x:c r="E64" s="482"/>
      <x:c r="F64" s="176"/>
      <x:c r="G64" s="165"/>
      <x:c r="H64" s="183"/>
      <x:c r="I64" s="165"/>
      <x:c r="J64" s="173"/>
      <x:c r="K64" s="173"/>
      <x:c r="L64" s="173"/>
      <x:c r="M64" s="159"/>
      <x:c r="N64" s="159"/>
      <x:c r="O64" s="159"/>
      <x:c r="P64" s="173"/>
    </x:row>
    <x:row r="65" spans="1:18" ht="15" customHeight="1" x14ac:dyDescent="0.3">
      <x:c r="A65" s="600" t="s">
        <x:v>156</x:v>
      </x:c>
      <x:c r="B65" s="600"/>
      <x:c r="C65" s="600"/>
      <x:c r="D65" s="600"/>
      <x:c r="E65" s="175">
        <x:v>285318</x:v>
      </x:c>
      <x:c r="F65" s="176"/>
      <x:c r="G65" s="165"/>
      <x:c r="H65" s="178" t="s">
        <x:v>159</x:v>
      </x:c>
      <x:c r="I65" s="165"/>
      <x:c r="J65" s="173"/>
      <x:c r="K65" s="173"/>
      <x:c r="L65" s="173"/>
      <x:c r="M65" s="159"/>
      <x:c r="N65" s="159"/>
      <x:c r="O65" s="159"/>
      <x:c r="P65" s="173"/>
    </x:row>
    <x:row r="66" spans="1:18" ht="15" customHeight="1" x14ac:dyDescent="0.3">
      <x:c r="A66" s="589" t="s">
        <x:v>269</x:v>
      </x:c>
      <x:c r="B66" s="589"/>
      <x:c r="C66" s="589"/>
      <x:c r="D66" s="589"/>
      <x:c r="E66" s="537">
        <x:v>1297845</x:v>
      </x:c>
      <x:c r="F66" s="176"/>
      <x:c r="G66" s="165"/>
      <x:c r="H66" s="178" t="s">
        <x:v>133</x:v>
      </x:c>
      <x:c r="I66" s="165"/>
      <x:c r="J66" s="173"/>
      <x:c r="K66" s="173"/>
      <x:c r="L66" s="173"/>
      <x:c r="M66" s="159"/>
      <x:c r="N66" s="173"/>
      <x:c r="O66" s="173"/>
      <x:c r="P66" s="173"/>
    </x:row>
    <x:row r="67" spans="1:18" ht="15" customHeight="1" x14ac:dyDescent="0.3">
      <x:c r="A67" s="601" t="s">
        <x:v>157</x:v>
      </x:c>
      <x:c r="B67" s="601"/>
      <x:c r="C67" s="601"/>
      <x:c r="D67" s="601"/>
      <x:c r="E67" s="211">
        <x:v>0.219839811379633</x:v>
      </x:c>
      <x:c r="F67" s="212"/>
      <x:c r="G67" s="187"/>
      <x:c r="H67" s="178" t="s">
        <x:v>244</x:v>
      </x:c>
      <x:c r="I67" s="187"/>
      <x:c r="J67" s="173"/>
      <x:c r="K67" s="173"/>
      <x:c r="M67" s="157"/>
    </x:row>
    <x:row r="68" spans="1:18" ht="15" customHeight="1" x14ac:dyDescent="0.3">
      <x:c r="A68" s="592" t="s">
        <x:v>324</x:v>
      </x:c>
      <x:c r="B68" s="592"/>
      <x:c r="C68" s="592"/>
      <x:c r="D68" s="592"/>
      <x:c r="E68" s="191">
        <x:v>1217044.34431636</x:v>
      </x:c>
      <x:c r="F68" s="176"/>
      <x:c r="G68" s="165"/>
      <x:c r="H68" s="178" t="s">
        <x:v>21</x:v>
      </x:c>
      <x:c r="I68" s="165"/>
      <x:c r="J68" s="173"/>
      <x:c r="K68" s="173"/>
      <x:c r="M68" s="159"/>
      <x:c r="N68" s="159"/>
      <x:c r="O68" s="159"/>
      <x:c r="R68" s="213"/>
    </x:row>
    <x:row r="69" spans="1:18" ht="15" customHeight="1" x14ac:dyDescent="0.3">
      <x:c r="A69" s="592" t="s">
        <x:v>15</x:v>
      </x:c>
      <x:c r="B69" s="592"/>
      <x:c r="C69" s="592"/>
      <x:c r="D69" s="592"/>
      <x:c r="E69" s="191" t="s">
        <x:v>395</x:v>
      </x:c>
      <x:c r="F69" s="176"/>
      <x:c r="G69" s="165"/>
      <x:c r="H69" s="183"/>
      <x:c r="I69" s="165"/>
      <x:c r="J69" s="173"/>
      <x:c r="K69" s="173"/>
      <x:c r="L69" s="179"/>
      <x:c r="M69" s="157"/>
      <x:c r="N69" s="159"/>
      <x:c r="O69" s="159"/>
      <x:c r="R69" s="213"/>
    </x:row>
    <x:row r="70" spans="1:18" ht="15" customHeight="1" x14ac:dyDescent="0.3">
      <x:c r="A70" s="590" t="s">
        <x:v>18</x:v>
      </x:c>
      <x:c r="B70" s="590"/>
      <x:c r="C70" s="590"/>
      <x:c r="D70" s="590"/>
      <x:c r="E70" s="185">
        <x:v>271567.596044091</x:v>
      </x:c>
      <x:c r="F70" s="176"/>
      <x:c r="G70" s="165"/>
      <x:c r="H70" s="178" t="s">
        <x:v>245</x:v>
      </x:c>
      <x:c r="I70" s="165"/>
      <x:c r="J70" s="183"/>
      <x:c r="K70" s="173"/>
      <x:c r="L70" s="179"/>
      <x:c r="M70" s="157"/>
      <x:c r="N70" s="159"/>
      <x:c r="O70" s="159"/>
      <x:c r="R70" s="213"/>
    </x:row>
    <x:row r="71" spans="1:18" ht="15" customHeight="1" x14ac:dyDescent="0.3">
      <x:c r="A71" s="585" t="s">
        <x:v>19</x:v>
      </x:c>
      <x:c r="B71" s="585"/>
      <x:c r="C71" s="585"/>
      <x:c r="D71" s="585"/>
      <x:c r="E71" s="191">
        <x:v>145.57882</x:v>
      </x:c>
      <x:c r="F71" s="176"/>
      <x:c r="G71" s="165"/>
      <x:c r="H71" s="178" t="s">
        <x:v>134</x:v>
      </x:c>
      <x:c r="I71" s="165"/>
      <x:c r="J71" s="160"/>
      <x:c r="K71" s="173"/>
    </x:row>
    <x:row r="72" spans="1:18" ht="15" customHeight="1" x14ac:dyDescent="0.3">
      <x:c r="A72" s="586" t="s">
        <x:v>158</x:v>
      </x:c>
      <x:c r="B72" s="586"/>
      <x:c r="C72" s="586"/>
      <x:c r="D72" s="586"/>
      <x:c r="E72" s="482">
        <x:v>1000</x:v>
      </x:c>
      <x:c r="F72" s="176"/>
      <x:c r="G72" s="165"/>
      <x:c r="H72" s="183"/>
      <x:c r="L72" s="173"/>
      <x:c r="M72" s="173"/>
      <x:c r="N72" s="173"/>
    </x:row>
    <x:row r="73" spans="1:18" ht="15" customHeight="1" x14ac:dyDescent="0.3">
      <x:c r="A73" s="587" t="s">
        <x:v>329</x:v>
      </x:c>
      <x:c r="B73" s="587"/>
      <x:c r="C73" s="587"/>
      <x:c r="D73" s="587"/>
      <x:c r="E73" s="483">
        <x:v>39722331</x:v>
      </x:c>
      <x:c r="F73" s="176"/>
      <x:c r="G73" s="165"/>
      <x:c r="H73" s="178" t="s">
        <x:v>251</x:v>
      </x:c>
      <x:c r="I73" s="165"/>
      <x:c r="J73" s="173"/>
      <x:c r="K73" s="173"/>
      <x:c r="L73" s="173"/>
      <x:c r="M73" s="173"/>
      <x:c r="N73" s="173"/>
    </x:row>
    <x:row r="74" spans="1:18" ht="15" customHeight="1" x14ac:dyDescent="0.3">
      <x:c r="A74" s="603" t="s">
        <x:v>20</x:v>
      </x:c>
      <x:c r="B74" s="603"/>
      <x:c r="C74" s="603"/>
      <x:c r="D74" s="603"/>
      <x:c r="E74" s="481">
        <x:v>39651729</x:v>
      </x:c>
      <x:c r="F74" s="176"/>
      <x:c r="G74" s="165"/>
      <x:c r="H74" s="178" t="s">
        <x:v>139</x:v>
      </x:c>
      <x:c r="I74" s="165"/>
      <x:c r="K74" s="173"/>
      <x:c r="L74" s="173"/>
      <x:c r="M74" s="173"/>
      <x:c r="N74" s="64"/>
      <x:c r="O74" s="155"/>
    </x:row>
    <x:row r="75" spans="1:18" ht="15" customHeight="1" thickBot="1" x14ac:dyDescent="0.35">
      <x:c r="A75" s="596" t="s">
        <x:v>275</x:v>
      </x:c>
      <x:c r="B75" s="596"/>
      <x:c r="C75" s="596"/>
      <x:c r="D75" s="596"/>
      <x:c r="E75" s="194">
        <x:v>2315709</x:v>
      </x:c>
      <x:c r="F75" s="176"/>
      <x:c r="G75" s="165"/>
      <x:c r="H75" s="178" t="s">
        <x:v>252</x:v>
      </x:c>
      <x:c r="I75" s="165"/>
      <x:c r="K75" s="173"/>
      <x:c r="L75" s="173"/>
      <x:c r="M75" s="173"/>
      <x:c r="N75" s="173"/>
    </x:row>
    <x:row r="76" spans="1:18" ht="15" customHeight="1" x14ac:dyDescent="0.3">
      <x:c r="A76" s="195"/>
      <x:c r="B76" s="195"/>
      <x:c r="C76" s="195"/>
      <x:c r="D76" s="195"/>
      <x:c r="E76" s="196"/>
      <x:c r="F76" s="162"/>
      <x:c r="G76" s="165"/>
      <x:c r="H76" s="183"/>
      <x:c r="I76" s="165"/>
      <x:c r="J76" s="160"/>
      <x:c r="K76" s="173"/>
      <x:c r="L76" s="407"/>
      <x:c r="M76" s="173"/>
      <x:c r="N76" s="173"/>
    </x:row>
    <x:row r="77" spans="1:18" ht="15" customHeight="1" x14ac:dyDescent="0.3">
      <x:c r="A77" s="180" t="s">
        <x:v>378</x:v>
      </x:c>
      <x:c r="B77" s="180"/>
      <x:c r="C77" s="180"/>
      <x:c r="D77" s="180"/>
      <x:c r="E77" s="193"/>
      <x:c r="F77" s="162"/>
      <x:c r="G77" s="165"/>
      <x:c r="H77" s="183"/>
      <x:c r="I77" s="165"/>
      <x:c r="J77" s="160"/>
      <x:c r="K77" s="173"/>
      <x:c r="L77" s="407"/>
      <x:c r="M77" s="173"/>
      <x:c r="N77" s="173"/>
    </x:row>
    <x:row r="78" spans="1:18" ht="15" customHeight="1" x14ac:dyDescent="0.3">
      <x:c r="A78" s="180" t="s">
        <x:v>303</x:v>
      </x:c>
      <x:c r="B78" s="180"/>
      <x:c r="C78" s="180"/>
      <x:c r="D78" s="180"/>
      <x:c r="E78" s="193"/>
      <x:c r="F78" s="162"/>
      <x:c r="G78" s="165"/>
      <x:c r="H78" s="183"/>
      <x:c r="I78" s="165"/>
      <x:c r="J78" s="160"/>
      <x:c r="K78" s="173"/>
      <x:c r="L78" s="407"/>
      <x:c r="M78" s="173"/>
      <x:c r="N78" s="173"/>
    </x:row>
    <x:row r="79" spans="1:18" ht="15" customHeight="1" x14ac:dyDescent="0.3">
      <x:c r="A79" s="163"/>
      <x:c r="B79" s="163"/>
      <x:c r="C79" s="163"/>
      <x:c r="D79" s="163"/>
      <x:c r="E79" s="193"/>
      <x:c r="F79" s="162"/>
      <x:c r="G79" s="165"/>
      <x:c r="H79" s="166"/>
      <x:c r="I79" s="165"/>
      <x:c r="J79" s="160"/>
      <x:c r="K79" s="173"/>
      <x:c r="L79" s="177"/>
    </x:row>
    <x:row r="80" spans="1:18" ht="15" hidden="1" customHeight="1" x14ac:dyDescent="0.3">
      <x:c r="A80" s="163"/>
      <x:c r="B80" s="163"/>
      <x:c r="C80" s="163"/>
      <x:c r="D80" s="163"/>
      <x:c r="E80" s="214" t="s">
        <x:v>106</x:v>
      </x:c>
      <x:c r="F80" s="162"/>
      <x:c r="G80" s="165"/>
      <x:c r="H80" s="166"/>
      <x:c r="I80" s="165"/>
      <x:c r="J80" s="160"/>
      <x:c r="K80" s="173"/>
      <x:c r="L80" s="177"/>
    </x:row>
    <x:row r="81" spans="1:36" ht="15" customHeight="1" x14ac:dyDescent="0.3">
      <x:c r="A81" s="163"/>
      <x:c r="B81" s="163"/>
      <x:c r="C81" s="163"/>
      <x:c r="D81" s="163"/>
      <x:c r="E81" s="193"/>
      <x:c r="F81" s="162"/>
      <x:c r="G81" s="165"/>
      <x:c r="H81" s="166"/>
      <x:c r="I81" s="165"/>
      <x:c r="J81" s="160"/>
      <x:c r="K81" s="173"/>
      <x:c r="L81" s="177"/>
    </x:row>
    <x:row r="82" spans="1:36" ht="15" customHeight="1" x14ac:dyDescent="0.3">
      <x:c r="A82" s="163"/>
      <x:c r="B82" s="163"/>
      <x:c r="C82" s="163"/>
      <x:c r="D82" s="163"/>
      <x:c r="E82" s="193"/>
      <x:c r="F82" s="162"/>
      <x:c r="G82" s="165"/>
      <x:c r="H82" s="166"/>
      <x:c r="I82" s="165"/>
      <x:c r="J82" s="160"/>
      <x:c r="K82" s="173"/>
      <x:c r="L82" s="177"/>
    </x:row>
    <x:row r="83" spans="1:36" s="56" customFormat="1" x14ac:dyDescent="0.3">
      <x:c r="A83" s="155"/>
      <x:c r="B83" s="155"/>
      <x:c r="C83" s="155"/>
      <x:c r="D83" s="155"/>
      <x:c r="E83" s="155"/>
      <x:c r="F83" s="155"/>
      <x:c r="G83" s="215"/>
      <x:c r="H83" s="216"/>
      <x:c r="I83" s="215"/>
      <x:c r="J83" s="215"/>
      <x:c r="K83" s="85"/>
      <x:c r="L83" s="215"/>
      <x:c r="M83" s="215"/>
      <x:c r="O83" s="155"/>
      <x:c r="P83" s="155"/>
    </x:row>
    <x:row r="84" spans="1:36" x14ac:dyDescent="0.3">
      <x:c r="A84" s="159"/>
      <x:c r="B84" s="159"/>
      <x:c r="C84" s="159"/>
      <x:c r="D84" s="159"/>
      <x:c r="H84" s="153"/>
      <x:c r="L84" s="159"/>
      <x:c r="AI84" s="56"/>
      <x:c r="AJ84" s="56"/>
    </x:row>
    <x:row r="85" spans="1:36" x14ac:dyDescent="0.3">
      <x:c r="G85" s="159"/>
      <x:c r="H85" s="217"/>
      <x:c r="I85" s="159"/>
      <x:c r="L85" s="173"/>
      <x:c r="M85" s="173"/>
      <x:c r="N85" s="173"/>
      <x:c r="O85" s="173"/>
      <x:c r="P85" s="159"/>
      <x:c r="AG85" s="159"/>
    </x:row>
    <x:row r="86" spans="1:36" x14ac:dyDescent="0.3">
      <x:c r="H86" s="153"/>
      <x:c r="L86" s="159"/>
      <x:c r="Y86" s="159"/>
    </x:row>
    <x:row r="87" spans="1:36" x14ac:dyDescent="0.3">
      <x:c r="A87" s="159"/>
      <x:c r="B87" s="159"/>
      <x:c r="C87" s="159"/>
      <x:c r="D87" s="159"/>
      <x:c r="I87" s="159"/>
    </x:row>
    <x:row r="88" spans="1:36" x14ac:dyDescent="0.3">
      <x:c r="P88" s="159"/>
      <x:c r="X88" s="159"/>
    </x:row>
    <x:row r="89" spans="1:36" x14ac:dyDescent="0.3">
      <x:c r="I89" s="159"/>
    </x:row>
    <x:row r="90" spans="1:36" x14ac:dyDescent="0.3">
      <x:c r="P90" s="159"/>
      <x:c r="X90" s="159"/>
    </x:row>
    <x:row r="91" spans="1:36" x14ac:dyDescent="0.3">
      <x:c r="A91" s="159"/>
      <x:c r="B91" s="159"/>
      <x:c r="C91" s="159"/>
      <x:c r="D91" s="159"/>
      <x:c r="I91" s="159"/>
      <x:c r="X91" s="159"/>
    </x:row>
    <x:row r="92" spans="1:36" x14ac:dyDescent="0.3">
      <x:c r="A92" s="159"/>
      <x:c r="B92" s="159"/>
      <x:c r="C92" s="159"/>
      <x:c r="D92" s="159"/>
    </x:row>
    <x:row r="93" spans="1:36" x14ac:dyDescent="0.3">
      <x:c r="I93" s="159"/>
      <x:c r="X93" s="159"/>
    </x:row>
    <x:row r="94" spans="1:36" x14ac:dyDescent="0.3">
      <x:c r="A94" s="159"/>
      <x:c r="B94" s="159"/>
      <x:c r="C94" s="159"/>
      <x:c r="D94" s="159"/>
    </x:row>
  </x:sheetData>
  <x:mergeCells count="42">
    <x:mergeCell ref="A38:D38"/>
    <x:mergeCell ref="A39:D39"/>
    <x:mergeCell ref="A19:D19"/>
    <x:mergeCell ref="A4:E4"/>
    <x:mergeCell ref="A15:D15"/>
    <x:mergeCell ref="A16:D16"/>
    <x:mergeCell ref="A17:D17"/>
    <x:mergeCell ref="A18:D18"/>
    <x:mergeCell ref="A75:D75"/>
    <x:mergeCell ref="A60:E60"/>
    <x:mergeCell ref="A65:D65"/>
    <x:mergeCell ref="A66:D66"/>
    <x:mergeCell ref="A67:D67"/>
    <x:mergeCell ref="A68:D68"/>
    <x:mergeCell ref="A69:D69"/>
    <x:mergeCell ref="A70:D70"/>
    <x:mergeCell ref="A62:C62"/>
    <x:mergeCell ref="A63:C63"/>
    <x:mergeCell ref="A74:D74"/>
    <x:mergeCell ref="A56:D56"/>
    <x:mergeCell ref="A51:E51"/>
    <x:mergeCell ref="A46:D46"/>
    <x:mergeCell ref="A47:D47"/>
    <x:mergeCell ref="A52:D52"/>
    <x:mergeCell ref="A53:D53"/>
    <x:mergeCell ref="A54:D54"/>
    <x:mergeCell ref="A1:F1"/>
    <x:mergeCell ref="A71:D71"/>
    <x:mergeCell ref="A72:D72"/>
    <x:mergeCell ref="A73:D73"/>
    <x:mergeCell ref="A27:E27"/>
    <x:mergeCell ref="A40:D40"/>
    <x:mergeCell ref="A41:D41"/>
    <x:mergeCell ref="A42:D42"/>
    <x:mergeCell ref="A43:D43"/>
    <x:mergeCell ref="A44:D44"/>
    <x:mergeCell ref="A45:D45"/>
    <x:mergeCell ref="A20:D20"/>
    <x:mergeCell ref="A21:D21"/>
    <x:mergeCell ref="A22:D22"/>
    <x:mergeCell ref="A23:D23"/>
    <x:mergeCell ref="A55:D55"/>
  </x:mergeCells>
  <x:phoneticPr fontId="5" type="noConversion"/>
  <x:conditionalFormatting sqref="E6:F23 E29:F47 E52:F56 E62:F75">
    <x:cfRule type="cellIs" dxfId="0" priority="1" operator="equal">
      <x:formula>0</x:formula>
    </x:cfRule>
  </x:conditionalFormatting>
  <x:pageMargins left="0.70866141732283472" right="0.70866141732283472" top="0.74803149606299213" bottom="0.74803149606299213" header="0.31496062992125984" footer="0.31496062992125984"/>
  <x:pageSetup paperSize="9" scale="56" fitToHeight="2" orientation="landscape" r:id="rId1"/>
  <x:headerFooter>
    <x:oddHeader>&amp;CPage &amp;P&amp;R&amp;F</x:oddHeader>
  </x:headerFooter>
  <x:rowBreaks count="1" manualBreakCount="1">
    <x:brk id="48" max="8" man="1"/>
  </x:rowBreaks>
</x: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61"/>
  <sheetViews>
    <sheetView showGridLines="0" zoomScaleNormal="100" workbookViewId="0">
      <selection sqref="A1:G1"/>
    </sheetView>
  </sheetViews>
  <sheetFormatPr defaultColWidth="9.1796875" defaultRowHeight="15" customHeight="1" x14ac:dyDescent="0.3"/>
  <cols>
    <col min="1" max="1" width="16.81640625" style="56" customWidth="1"/>
    <col min="2" max="2" width="18.7265625" style="56" customWidth="1"/>
    <col min="3" max="3" width="16.7265625" style="56" customWidth="1"/>
    <col min="4" max="4" width="14.26953125" style="56" customWidth="1"/>
    <col min="5" max="5" width="11.54296875" style="56" customWidth="1"/>
    <col min="6" max="6" width="11.1796875" style="56" bestFit="1" customWidth="1"/>
    <col min="7" max="7" width="11.1796875" style="64" customWidth="1"/>
    <col min="8" max="8" width="13.54296875" style="64" bestFit="1" customWidth="1"/>
    <col min="9" max="11" width="12" style="64" customWidth="1"/>
    <col min="12" max="12" width="11.81640625" style="56" customWidth="1"/>
    <col min="13" max="14" width="9.1796875" style="56" customWidth="1"/>
    <col min="15" max="17" width="9.1796875" style="56"/>
    <col min="18" max="18" width="14.7265625" style="56" bestFit="1" customWidth="1"/>
    <col min="19" max="16384" width="9.1796875" style="56"/>
  </cols>
  <sheetData>
    <row r="1" spans="1:14" ht="15.75" customHeight="1" x14ac:dyDescent="0.3">
      <c r="A1" s="554" t="str">
        <f>'A Summary'!K20</f>
        <v xml:space="preserve">Provider </v>
      </c>
      <c r="B1" s="554"/>
      <c r="C1" s="554"/>
      <c r="D1" s="554"/>
      <c r="E1" s="554"/>
      <c r="F1" s="554"/>
      <c r="G1" s="554"/>
      <c r="H1" s="59"/>
      <c r="I1" s="59"/>
      <c r="J1" s="343"/>
      <c r="K1" s="343"/>
      <c r="L1" s="64"/>
    </row>
    <row r="2" spans="1:14" ht="15" customHeight="1" x14ac:dyDescent="0.3">
      <c r="A2" s="342"/>
      <c r="L2" s="64"/>
    </row>
    <row r="3" spans="1:14" ht="15.75" customHeight="1" x14ac:dyDescent="0.35">
      <c r="A3" s="607" t="s">
        <v>326</v>
      </c>
      <c r="B3" s="607"/>
      <c r="C3" s="607"/>
      <c r="D3" s="607"/>
      <c r="E3" s="607"/>
      <c r="F3" s="59"/>
      <c r="G3" s="343"/>
      <c r="H3" s="343"/>
      <c r="I3" s="343"/>
      <c r="J3" s="343"/>
      <c r="K3" s="343"/>
      <c r="L3" s="64"/>
    </row>
    <row r="4" spans="1:14" ht="15" customHeight="1" x14ac:dyDescent="0.3">
      <c r="L4" s="64"/>
    </row>
    <row r="5" spans="1:14" ht="21" customHeight="1" thickBot="1" x14ac:dyDescent="0.35">
      <c r="A5" s="608" t="s">
        <v>286</v>
      </c>
      <c r="B5" s="608"/>
      <c r="C5" s="344"/>
      <c r="E5" s="64"/>
      <c r="F5" s="64"/>
      <c r="L5" s="64"/>
    </row>
    <row r="6" spans="1:14" ht="15" customHeight="1" x14ac:dyDescent="0.3">
      <c r="A6" s="345" t="s">
        <v>13</v>
      </c>
      <c r="B6" s="356" t="s">
        <v>143</v>
      </c>
      <c r="C6" s="155"/>
      <c r="L6" s="64"/>
    </row>
    <row r="7" spans="1:14" ht="15" customHeight="1" x14ac:dyDescent="0.3">
      <c r="A7" s="347" t="s">
        <v>7</v>
      </c>
      <c r="B7" s="348">
        <v>10000</v>
      </c>
      <c r="D7" s="64"/>
      <c r="E7" s="64"/>
      <c r="F7" s="64"/>
      <c r="L7" s="64"/>
    </row>
    <row r="8" spans="1:14" ht="15" customHeight="1" x14ac:dyDescent="0.3">
      <c r="A8" s="349" t="s">
        <v>8</v>
      </c>
      <c r="B8" s="350">
        <v>1500</v>
      </c>
      <c r="D8" s="64"/>
      <c r="E8" s="64"/>
      <c r="F8" s="64"/>
      <c r="L8" s="64"/>
      <c r="N8" s="64"/>
    </row>
    <row r="9" spans="1:14" ht="15" customHeight="1" x14ac:dyDescent="0.3">
      <c r="A9" s="351" t="s">
        <v>27</v>
      </c>
      <c r="B9" s="352">
        <v>250</v>
      </c>
      <c r="D9" s="64"/>
      <c r="E9" s="64"/>
      <c r="F9" s="64"/>
      <c r="L9" s="64"/>
      <c r="N9" s="64"/>
    </row>
    <row r="10" spans="1:14" ht="15" customHeight="1" thickBot="1" x14ac:dyDescent="0.35">
      <c r="A10" s="353" t="s">
        <v>26</v>
      </c>
      <c r="B10" s="405">
        <v>0.97199999999999998</v>
      </c>
      <c r="C10" s="155"/>
      <c r="L10" s="64"/>
    </row>
    <row r="11" spans="1:14" ht="15" customHeight="1" x14ac:dyDescent="0.3">
      <c r="B11" s="354"/>
      <c r="C11" s="355"/>
      <c r="L11" s="64"/>
      <c r="N11" s="57"/>
    </row>
    <row r="12" spans="1:14" ht="21" customHeight="1" thickBot="1" x14ac:dyDescent="0.35">
      <c r="A12" s="608" t="s">
        <v>91</v>
      </c>
      <c r="B12" s="608"/>
      <c r="C12" s="608"/>
      <c r="D12" s="608"/>
      <c r="L12" s="64"/>
      <c r="N12" s="57"/>
    </row>
    <row r="13" spans="1:14" ht="15" customHeight="1" x14ac:dyDescent="0.3">
      <c r="A13" s="356" t="s">
        <v>143</v>
      </c>
      <c r="C13" s="355"/>
      <c r="L13" s="64"/>
      <c r="N13" s="57"/>
    </row>
    <row r="14" spans="1:14" ht="15" customHeight="1" thickBot="1" x14ac:dyDescent="0.35">
      <c r="A14" s="357">
        <v>2315</v>
      </c>
      <c r="C14" s="355"/>
      <c r="L14" s="64"/>
      <c r="N14" s="57"/>
    </row>
    <row r="15" spans="1:14" ht="15" customHeight="1" x14ac:dyDescent="0.3">
      <c r="B15" s="354"/>
      <c r="C15" s="355"/>
      <c r="K15" s="343"/>
      <c r="L15" s="64"/>
      <c r="N15" s="57"/>
    </row>
    <row r="16" spans="1:14" ht="21" customHeight="1" thickBot="1" x14ac:dyDescent="0.35">
      <c r="A16" s="609" t="s">
        <v>255</v>
      </c>
      <c r="B16" s="609"/>
      <c r="C16" s="609"/>
      <c r="D16" s="609"/>
      <c r="L16" s="64"/>
      <c r="N16" s="57"/>
    </row>
    <row r="17" spans="1:14" ht="15" customHeight="1" x14ac:dyDescent="0.3">
      <c r="A17" s="358"/>
      <c r="B17" s="358"/>
      <c r="C17" s="610" t="s">
        <v>143</v>
      </c>
      <c r="D17" s="610"/>
      <c r="E17" s="359"/>
      <c r="L17" s="64"/>
      <c r="N17" s="57"/>
    </row>
    <row r="18" spans="1:14" ht="15" customHeight="1" x14ac:dyDescent="0.3">
      <c r="A18" s="326" t="s">
        <v>169</v>
      </c>
      <c r="B18" s="326"/>
      <c r="C18" s="392" t="s">
        <v>6</v>
      </c>
      <c r="D18" s="392" t="s">
        <v>297</v>
      </c>
      <c r="E18" s="360"/>
      <c r="L18" s="64"/>
      <c r="N18" s="57"/>
    </row>
    <row r="19" spans="1:14" ht="15" customHeight="1" x14ac:dyDescent="0.3">
      <c r="A19" s="361" t="s">
        <v>173</v>
      </c>
      <c r="B19" s="361"/>
      <c r="C19" s="512">
        <v>0</v>
      </c>
      <c r="D19" s="512">
        <v>0</v>
      </c>
      <c r="E19" s="362"/>
      <c r="K19" s="343"/>
      <c r="L19" s="64"/>
      <c r="N19" s="57"/>
    </row>
    <row r="20" spans="1:14" ht="15" customHeight="1" x14ac:dyDescent="0.3">
      <c r="A20" s="363" t="s">
        <v>174</v>
      </c>
      <c r="B20" s="363"/>
      <c r="C20" s="513">
        <v>0</v>
      </c>
      <c r="D20" s="513">
        <v>0</v>
      </c>
      <c r="E20" s="362"/>
      <c r="L20" s="64"/>
      <c r="N20" s="57"/>
    </row>
    <row r="21" spans="1:14" ht="15" customHeight="1" x14ac:dyDescent="0.3">
      <c r="A21" s="363" t="s">
        <v>175</v>
      </c>
      <c r="B21" s="363"/>
      <c r="C21" s="513">
        <v>79.5</v>
      </c>
      <c r="D21" s="513">
        <v>779.5</v>
      </c>
      <c r="E21" s="362"/>
      <c r="L21" s="64"/>
      <c r="N21" s="57"/>
    </row>
    <row r="22" spans="1:14" ht="15" customHeight="1" x14ac:dyDescent="0.3">
      <c r="A22" s="363" t="s">
        <v>176</v>
      </c>
      <c r="B22" s="363"/>
      <c r="C22" s="513">
        <v>79.5</v>
      </c>
      <c r="D22" s="513">
        <v>779.5</v>
      </c>
      <c r="E22" s="362"/>
      <c r="L22" s="64"/>
      <c r="N22" s="57"/>
    </row>
    <row r="23" spans="1:14" ht="15" customHeight="1" x14ac:dyDescent="0.3">
      <c r="A23" s="364" t="s">
        <v>144</v>
      </c>
      <c r="B23" s="364"/>
      <c r="C23" s="514">
        <v>213.25</v>
      </c>
      <c r="D23" s="514">
        <v>913.25</v>
      </c>
      <c r="E23" s="362"/>
      <c r="L23" s="64"/>
      <c r="N23" s="57"/>
    </row>
    <row r="24" spans="1:14" ht="15" customHeight="1" x14ac:dyDescent="0.3">
      <c r="A24" s="363" t="s">
        <v>145</v>
      </c>
      <c r="B24" s="363"/>
      <c r="C24" s="513">
        <v>413.25</v>
      </c>
      <c r="D24" s="513">
        <v>1113.25</v>
      </c>
      <c r="E24" s="362"/>
      <c r="L24" s="64"/>
      <c r="N24" s="57"/>
    </row>
    <row r="25" spans="1:14" ht="15" customHeight="1" x14ac:dyDescent="0.3">
      <c r="A25" s="363" t="s">
        <v>151</v>
      </c>
      <c r="B25" s="363"/>
      <c r="C25" s="513">
        <v>413.25</v>
      </c>
      <c r="D25" s="513">
        <v>1113.25</v>
      </c>
      <c r="E25" s="362"/>
      <c r="L25" s="64"/>
      <c r="N25" s="57"/>
    </row>
    <row r="26" spans="1:14" ht="15" customHeight="1" x14ac:dyDescent="0.3">
      <c r="A26" s="363" t="s">
        <v>146</v>
      </c>
      <c r="B26" s="363"/>
      <c r="C26" s="513">
        <v>213.25</v>
      </c>
      <c r="D26" s="513">
        <v>913.25</v>
      </c>
      <c r="E26" s="362"/>
      <c r="L26" s="64"/>
      <c r="N26" s="57"/>
    </row>
    <row r="27" spans="1:14" ht="15" customHeight="1" x14ac:dyDescent="0.3">
      <c r="A27" s="363" t="s">
        <v>148</v>
      </c>
      <c r="B27" s="363"/>
      <c r="C27" s="513">
        <v>213.25</v>
      </c>
      <c r="D27" s="513">
        <v>913.25</v>
      </c>
      <c r="E27" s="362"/>
      <c r="L27" s="64"/>
      <c r="N27" s="57"/>
    </row>
    <row r="28" spans="1:14" ht="15" customHeight="1" x14ac:dyDescent="0.3">
      <c r="A28" s="363" t="s">
        <v>177</v>
      </c>
      <c r="B28" s="363"/>
      <c r="C28" s="513">
        <v>79.5</v>
      </c>
      <c r="D28" s="513">
        <v>779.5</v>
      </c>
      <c r="E28" s="362"/>
      <c r="L28" s="64"/>
      <c r="N28" s="57"/>
    </row>
    <row r="29" spans="1:14" ht="15" customHeight="1" x14ac:dyDescent="0.3">
      <c r="A29" s="363" t="s">
        <v>178</v>
      </c>
      <c r="B29" s="363"/>
      <c r="C29" s="513">
        <v>79.5</v>
      </c>
      <c r="D29" s="513">
        <v>779.5</v>
      </c>
      <c r="E29" s="362"/>
      <c r="L29" s="64"/>
      <c r="N29" s="57"/>
    </row>
    <row r="30" spans="1:14" ht="15.75" customHeight="1" x14ac:dyDescent="0.3">
      <c r="A30" s="365" t="s">
        <v>152</v>
      </c>
      <c r="B30" s="365"/>
      <c r="C30" s="513">
        <v>3579.5</v>
      </c>
      <c r="D30" s="513">
        <v>4279.5</v>
      </c>
      <c r="E30" s="362"/>
      <c r="L30" s="64"/>
      <c r="N30" s="57"/>
    </row>
    <row r="31" spans="1:14" ht="15" customHeight="1" x14ac:dyDescent="0.3">
      <c r="A31" s="365" t="s">
        <v>153</v>
      </c>
      <c r="B31" s="365"/>
      <c r="C31" s="513">
        <v>3579.5</v>
      </c>
      <c r="D31" s="513">
        <v>4279.5</v>
      </c>
      <c r="E31" s="362"/>
      <c r="L31" s="64"/>
      <c r="N31" s="57"/>
    </row>
    <row r="32" spans="1:14" ht="15" customHeight="1" x14ac:dyDescent="0.3">
      <c r="A32" s="365" t="s">
        <v>179</v>
      </c>
      <c r="B32" s="365"/>
      <c r="C32" s="513">
        <v>79.5</v>
      </c>
      <c r="D32" s="513">
        <v>779.5</v>
      </c>
      <c r="E32" s="362"/>
      <c r="L32" s="64"/>
      <c r="N32" s="57"/>
    </row>
    <row r="33" spans="1:14" ht="15" customHeight="1" x14ac:dyDescent="0.3">
      <c r="A33" s="365" t="s">
        <v>377</v>
      </c>
      <c r="B33" s="365"/>
      <c r="C33" s="513">
        <v>1279.5</v>
      </c>
      <c r="D33" s="513">
        <v>1979.5</v>
      </c>
      <c r="E33" s="362"/>
      <c r="K33" s="343"/>
      <c r="L33" s="64"/>
      <c r="N33" s="57"/>
    </row>
    <row r="34" spans="1:14" ht="15" customHeight="1" x14ac:dyDescent="0.3">
      <c r="A34" s="363" t="s">
        <v>147</v>
      </c>
      <c r="B34" s="363"/>
      <c r="C34" s="513">
        <v>1279.5</v>
      </c>
      <c r="D34" s="513">
        <v>1979.5</v>
      </c>
      <c r="E34" s="362"/>
      <c r="K34" s="343"/>
      <c r="L34" s="64"/>
      <c r="N34" s="57"/>
    </row>
    <row r="35" spans="1:14" ht="15" customHeight="1" x14ac:dyDescent="0.3">
      <c r="A35" s="363" t="s">
        <v>149</v>
      </c>
      <c r="B35" s="363"/>
      <c r="C35" s="513">
        <v>1279.5</v>
      </c>
      <c r="D35" s="513">
        <v>1979.5</v>
      </c>
      <c r="E35" s="362"/>
      <c r="L35" s="64"/>
      <c r="N35" s="57"/>
    </row>
    <row r="36" spans="1:14" ht="15" customHeight="1" thickBot="1" x14ac:dyDescent="0.35">
      <c r="A36" s="366" t="s">
        <v>150</v>
      </c>
      <c r="B36" s="366"/>
      <c r="C36" s="515">
        <v>279.5</v>
      </c>
      <c r="D36" s="515">
        <v>979.5</v>
      </c>
      <c r="E36" s="362"/>
      <c r="L36" s="64"/>
      <c r="N36" s="57"/>
    </row>
    <row r="37" spans="1:14" ht="15" customHeight="1" x14ac:dyDescent="0.3">
      <c r="A37" s="367"/>
      <c r="B37" s="368"/>
      <c r="C37" s="369"/>
      <c r="D37" s="105"/>
      <c r="K37" s="343"/>
      <c r="L37" s="64"/>
      <c r="N37" s="57"/>
    </row>
    <row r="38" spans="1:14" ht="15" customHeight="1" x14ac:dyDescent="0.3">
      <c r="A38" s="370"/>
      <c r="B38" s="362"/>
      <c r="C38" s="371"/>
      <c r="D38" s="155"/>
      <c r="K38" s="343"/>
      <c r="L38" s="64"/>
      <c r="N38" s="57"/>
    </row>
    <row r="39" spans="1:14" ht="21" customHeight="1" thickBot="1" x14ac:dyDescent="0.35">
      <c r="A39" s="608" t="s">
        <v>99</v>
      </c>
      <c r="B39" s="608"/>
      <c r="C39" s="608"/>
      <c r="D39" s="372"/>
      <c r="E39" s="372"/>
      <c r="F39" s="372"/>
      <c r="G39" s="373"/>
      <c r="H39" s="373"/>
      <c r="I39" s="373"/>
      <c r="J39" s="373"/>
      <c r="K39" s="373"/>
      <c r="L39" s="64"/>
    </row>
    <row r="40" spans="1:14" ht="15" customHeight="1" x14ac:dyDescent="0.3">
      <c r="A40" s="345" t="s">
        <v>13</v>
      </c>
      <c r="B40" s="346" t="s">
        <v>5</v>
      </c>
      <c r="C40" s="356" t="s">
        <v>143</v>
      </c>
      <c r="D40" s="372"/>
      <c r="E40" s="372"/>
      <c r="F40" s="372"/>
      <c r="G40" s="373"/>
      <c r="H40" s="373"/>
      <c r="I40" s="373"/>
      <c r="J40" s="373"/>
      <c r="K40" s="373"/>
    </row>
    <row r="41" spans="1:14" ht="15" customHeight="1" thickBot="1" x14ac:dyDescent="0.35">
      <c r="A41" s="374" t="s">
        <v>306</v>
      </c>
      <c r="B41" s="375" t="s">
        <v>305</v>
      </c>
      <c r="C41" s="516">
        <v>1009.23</v>
      </c>
      <c r="D41" s="372"/>
      <c r="E41" s="372"/>
      <c r="F41" s="372"/>
      <c r="G41" s="373"/>
      <c r="H41" s="373"/>
      <c r="I41" s="373"/>
      <c r="J41" s="373"/>
      <c r="K41" s="56"/>
    </row>
    <row r="42" spans="1:14" ht="15" customHeight="1" x14ac:dyDescent="0.3">
      <c r="A42" s="64"/>
      <c r="B42" s="376"/>
      <c r="C42" s="377"/>
      <c r="D42" s="372"/>
      <c r="E42" s="372"/>
      <c r="F42" s="372"/>
      <c r="G42" s="373"/>
      <c r="H42" s="373"/>
      <c r="I42" s="373"/>
      <c r="J42" s="373"/>
      <c r="K42" s="378"/>
    </row>
    <row r="43" spans="1:14" ht="21" customHeight="1" thickBot="1" x14ac:dyDescent="0.35">
      <c r="A43" s="608" t="s">
        <v>29</v>
      </c>
      <c r="B43" s="608"/>
      <c r="C43" s="608"/>
      <c r="D43" s="372"/>
      <c r="E43" s="372"/>
      <c r="F43" s="372"/>
      <c r="G43" s="373"/>
      <c r="H43" s="373"/>
      <c r="I43" s="373"/>
      <c r="J43" s="373"/>
      <c r="K43" s="373"/>
    </row>
    <row r="44" spans="1:14" ht="15" customHeight="1" x14ac:dyDescent="0.3">
      <c r="A44" s="345" t="s">
        <v>13</v>
      </c>
      <c r="B44" s="356" t="s">
        <v>143</v>
      </c>
      <c r="C44" s="377"/>
      <c r="D44" s="372"/>
      <c r="E44" s="372"/>
      <c r="F44" s="372"/>
      <c r="G44" s="373"/>
      <c r="H44" s="373"/>
      <c r="I44" s="373"/>
      <c r="J44" s="373"/>
      <c r="K44" s="373"/>
    </row>
    <row r="45" spans="1:14" ht="15" customHeight="1" x14ac:dyDescent="0.3">
      <c r="A45" s="379" t="s">
        <v>8</v>
      </c>
      <c r="B45" s="380">
        <v>1044.2</v>
      </c>
      <c r="C45" s="377"/>
      <c r="D45" s="372"/>
      <c r="E45" s="372"/>
      <c r="F45" s="372"/>
      <c r="G45" s="373"/>
      <c r="H45" s="373"/>
      <c r="I45" s="373"/>
      <c r="J45" s="373"/>
      <c r="K45" s="373"/>
    </row>
    <row r="46" spans="1:14" ht="15" customHeight="1" thickBot="1" x14ac:dyDescent="0.35">
      <c r="A46" s="381" t="s">
        <v>89</v>
      </c>
      <c r="B46" s="382">
        <v>798.51</v>
      </c>
      <c r="C46" s="377"/>
      <c r="D46" s="372"/>
      <c r="E46" s="372"/>
      <c r="F46" s="372"/>
      <c r="G46" s="373"/>
      <c r="H46" s="373"/>
      <c r="I46" s="373"/>
      <c r="J46" s="373"/>
      <c r="K46" s="373"/>
    </row>
    <row r="47" spans="1:14" ht="15" customHeight="1" x14ac:dyDescent="0.3">
      <c r="A47" s="379"/>
      <c r="B47" s="380"/>
      <c r="C47" s="377"/>
      <c r="D47" s="372"/>
      <c r="E47" s="372"/>
      <c r="F47" s="372"/>
      <c r="G47" s="373"/>
      <c r="H47" s="373"/>
      <c r="I47" s="373"/>
      <c r="J47" s="373"/>
      <c r="K47" s="373"/>
    </row>
    <row r="48" spans="1:14" ht="21" customHeight="1" thickBot="1" x14ac:dyDescent="0.35">
      <c r="A48" s="608" t="s">
        <v>287</v>
      </c>
      <c r="B48" s="608"/>
      <c r="C48" s="608"/>
      <c r="D48" s="608"/>
      <c r="E48" s="372"/>
      <c r="F48" s="372"/>
      <c r="G48" s="373"/>
      <c r="H48" s="373"/>
      <c r="I48" s="373"/>
      <c r="J48" s="373"/>
      <c r="K48" s="373"/>
    </row>
    <row r="49" spans="1:12" ht="15" customHeight="1" x14ac:dyDescent="0.3">
      <c r="A49" s="345" t="s">
        <v>13</v>
      </c>
      <c r="B49" s="356" t="s">
        <v>143</v>
      </c>
      <c r="C49" s="377"/>
      <c r="D49" s="372"/>
      <c r="E49" s="372"/>
      <c r="F49" s="372"/>
      <c r="G49" s="373"/>
      <c r="H49" s="373"/>
      <c r="I49" s="373"/>
      <c r="J49" s="373"/>
      <c r="K49" s="373"/>
    </row>
    <row r="50" spans="1:12" ht="15" customHeight="1" x14ac:dyDescent="0.3">
      <c r="A50" s="383" t="s">
        <v>8</v>
      </c>
      <c r="B50" s="384">
        <v>1273.9000000000001</v>
      </c>
      <c r="C50" s="377"/>
      <c r="D50" s="372"/>
      <c r="E50" s="372"/>
      <c r="F50" s="372"/>
      <c r="G50" s="373"/>
      <c r="H50" s="373"/>
      <c r="I50" s="373"/>
      <c r="J50" s="373"/>
      <c r="K50" s="373"/>
    </row>
    <row r="51" spans="1:12" ht="15" customHeight="1" x14ac:dyDescent="0.3">
      <c r="A51" s="385" t="s">
        <v>89</v>
      </c>
      <c r="B51" s="386">
        <v>974.16</v>
      </c>
      <c r="C51" s="377"/>
      <c r="D51" s="372"/>
      <c r="E51" s="372"/>
      <c r="F51" s="372"/>
      <c r="G51" s="373"/>
      <c r="H51" s="373"/>
      <c r="I51" s="373"/>
      <c r="J51" s="373"/>
      <c r="K51" s="373"/>
    </row>
    <row r="52" spans="1:12" ht="15" customHeight="1" thickBot="1" x14ac:dyDescent="0.35">
      <c r="A52" s="381" t="s">
        <v>9</v>
      </c>
      <c r="B52" s="382">
        <v>749.35</v>
      </c>
      <c r="C52" s="377"/>
      <c r="D52" s="372"/>
      <c r="E52" s="372"/>
      <c r="F52" s="372"/>
      <c r="G52" s="373"/>
      <c r="H52" s="373"/>
      <c r="I52" s="373"/>
      <c r="J52" s="373"/>
      <c r="K52" s="373"/>
    </row>
    <row r="53" spans="1:12" ht="15" customHeight="1" x14ac:dyDescent="0.3">
      <c r="A53" s="379"/>
      <c r="B53" s="380"/>
      <c r="C53" s="377"/>
      <c r="D53" s="372"/>
      <c r="E53" s="372"/>
      <c r="F53" s="372"/>
      <c r="G53" s="373"/>
      <c r="H53" s="373"/>
      <c r="I53" s="373"/>
      <c r="J53" s="373"/>
      <c r="K53" s="373"/>
    </row>
    <row r="54" spans="1:12" ht="21" customHeight="1" thickBot="1" x14ac:dyDescent="0.35">
      <c r="A54" s="608" t="s">
        <v>90</v>
      </c>
      <c r="B54" s="608"/>
      <c r="C54" s="608"/>
      <c r="D54" s="372"/>
      <c r="E54" s="372"/>
      <c r="F54" s="372"/>
      <c r="G54" s="373"/>
      <c r="H54" s="373"/>
      <c r="I54" s="373"/>
      <c r="J54" s="373"/>
      <c r="K54" s="373"/>
      <c r="L54" s="64"/>
    </row>
    <row r="55" spans="1:12" ht="15" customHeight="1" x14ac:dyDescent="0.3">
      <c r="A55" s="345" t="s">
        <v>13</v>
      </c>
      <c r="B55" s="356" t="s">
        <v>143</v>
      </c>
      <c r="C55" s="377"/>
      <c r="D55" s="372"/>
      <c r="E55" s="372"/>
      <c r="G55" s="387"/>
      <c r="H55" s="387"/>
      <c r="I55" s="387"/>
      <c r="J55" s="387"/>
      <c r="K55" s="387"/>
      <c r="L55" s="388"/>
    </row>
    <row r="56" spans="1:12" ht="15" customHeight="1" x14ac:dyDescent="0.3">
      <c r="A56" s="383" t="s">
        <v>7</v>
      </c>
      <c r="B56" s="384" t="s">
        <v>395</v>
      </c>
      <c r="C56" s="377"/>
      <c r="D56" s="372"/>
      <c r="E56" s="372"/>
      <c r="G56" s="87"/>
      <c r="H56" s="87"/>
      <c r="I56" s="87"/>
      <c r="J56" s="87"/>
      <c r="K56" s="87"/>
      <c r="L56" s="388"/>
    </row>
    <row r="57" spans="1:12" ht="15" customHeight="1" x14ac:dyDescent="0.3">
      <c r="A57" s="385" t="s">
        <v>8</v>
      </c>
      <c r="B57" s="386" t="s">
        <v>395</v>
      </c>
      <c r="C57" s="377"/>
      <c r="D57" s="372"/>
      <c r="E57" s="372"/>
      <c r="G57" s="87"/>
      <c r="H57" s="87"/>
      <c r="I57" s="87"/>
      <c r="J57" s="87"/>
      <c r="K57" s="87"/>
      <c r="L57" s="388"/>
    </row>
    <row r="58" spans="1:12" ht="15" customHeight="1" x14ac:dyDescent="0.3">
      <c r="A58" s="389" t="s">
        <v>89</v>
      </c>
      <c r="B58" s="386" t="s">
        <v>395</v>
      </c>
      <c r="C58" s="377"/>
      <c r="D58" s="372"/>
      <c r="E58" s="372"/>
      <c r="G58" s="87"/>
      <c r="H58" s="87"/>
      <c r="I58" s="87"/>
      <c r="J58" s="87"/>
      <c r="K58" s="87"/>
      <c r="L58" s="388"/>
    </row>
    <row r="59" spans="1:12" ht="15" customHeight="1" thickBot="1" x14ac:dyDescent="0.35">
      <c r="A59" s="390" t="s">
        <v>9</v>
      </c>
      <c r="B59" s="382" t="s">
        <v>395</v>
      </c>
      <c r="C59" s="377"/>
      <c r="D59" s="372"/>
      <c r="E59" s="372"/>
      <c r="G59" s="87"/>
      <c r="H59" s="87"/>
      <c r="I59" s="87"/>
      <c r="J59" s="87"/>
      <c r="K59" s="87"/>
      <c r="L59" s="388"/>
    </row>
    <row r="60" spans="1:12" ht="15" customHeight="1" x14ac:dyDescent="0.3">
      <c r="A60" s="64"/>
      <c r="C60" s="64"/>
      <c r="D60" s="64"/>
      <c r="E60" s="64"/>
      <c r="F60" s="64"/>
    </row>
    <row r="61" spans="1:12" ht="15" customHeight="1" x14ac:dyDescent="0.3">
      <c r="B61" s="543"/>
    </row>
  </sheetData>
  <sortState xmlns:xlrd2="http://schemas.microsoft.com/office/spreadsheetml/2017/richdata2" ref="B29:B39">
    <sortCondition ref="B29"/>
  </sortState>
  <mergeCells count="10">
    <mergeCell ref="A54:C54"/>
    <mergeCell ref="A43:C43"/>
    <mergeCell ref="A39:C39"/>
    <mergeCell ref="A16:D16"/>
    <mergeCell ref="C17:D17"/>
    <mergeCell ref="A3:E3"/>
    <mergeCell ref="A1:G1"/>
    <mergeCell ref="A48:D48"/>
    <mergeCell ref="A5:B5"/>
    <mergeCell ref="A12:D12"/>
  </mergeCells>
  <phoneticPr fontId="0" type="noConversion"/>
  <hyperlinks>
    <hyperlink ref="A5" location="'B High-cost'!A1" display="High-cost subject funding" xr:uid="{00000000-0004-0000-0700-000000000000}"/>
    <hyperlink ref="A12" location="'D Erasmus+'!A1" display="Erasmus+ and overseas study programmes" xr:uid="{00000000-0004-0000-0700-000001000000}"/>
    <hyperlink ref="A16" location="'E Health supplement'!A1" display="Nursing and allied health supplement" xr:uid="{00000000-0004-0000-0700-000002000000}"/>
    <hyperlink ref="A39" location="PGTS_TA" display="Postgraduate taught supplement" xr:uid="{00000000-0004-0000-0700-000003000000}"/>
    <hyperlink ref="A43" location="INT_TA" display="Intensive postgraduate provision" xr:uid="{00000000-0004-0000-0700-000004000000}"/>
    <hyperlink ref="A48" location="ACCL_TA" display="Accelerated full-time undergraduate provision" xr:uid="{00000000-0004-0000-0700-000005000000}"/>
    <hyperlink ref="A54" location="LOND_TA" display="Students attending courses in London" xr:uid="{00000000-0004-0000-0700-000006000000}"/>
    <hyperlink ref="A5:B5" location="HIGHCOST" display="High-cost subject funding" xr:uid="{00000000-0004-0000-0700-000007000000}"/>
    <hyperlink ref="A12:C12" location="ERAS_TA" display="Erasmus+ and overseas study programmes" xr:uid="{00000000-0004-0000-0700-000008000000}"/>
    <hyperlink ref="A16:D16"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78" orientation="portrait" r:id="rId1"/>
  <headerFooter>
    <oddHeader>&amp;CPage &amp;P&amp;R&amp;F</oddHeader>
  </headerFooter>
  <ignoredErrors>
    <ignoredError sqref="A2:H2 A4:H9 B3:H3 A19:H20 A18:C18 E18:H18 A42:H44 A11:H17 A10 C10:H10 D41:H41 A1:G1 A47:H49 A45 C45:H45 A46 C46:H46 A53:H55 A50 C50:H50 A51 C51:H51 A52 C52:H52 A25:B25 A21:B21 E21:H21 A22:B22 E22:H22 A23:B23 E23:H23 A37:H40 A26:B27 E26:H27 A24:B24 E24:H24 E25:H25 A28:B29 E28:H29 A30:B30 E30:H30 A31:B31 E31:H31 A32:B32 E32:H32 B33 E33:H33 A34:B35 E34:H35 A36:B36 E36:H36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86</vt:i4>
      </vt:variant>
    </vt:vector>
  </HeadingPairs>
  <TitlesOfParts>
    <vt:vector size="101" baseType="lpstr">
      <vt:lpstr>Information</vt:lpstr>
      <vt:lpstr>A Summary</vt:lpstr>
      <vt:lpstr>B High-cost</vt:lpstr>
      <vt:lpstr>C NMAH supplement</vt:lpstr>
      <vt:lpstr>D Erasmus+</vt:lpstr>
      <vt:lpstr>E Other high-cost TAs</vt:lpstr>
      <vt:lpstr>F Student access and success</vt:lpstr>
      <vt:lpstr>G Parameters</vt:lpstr>
      <vt:lpstr>Config</vt:lpstr>
      <vt:lpstr>A_Config</vt:lpstr>
      <vt:lpstr>B_Config</vt:lpstr>
      <vt:lpstr>C_Config</vt:lpstr>
      <vt:lpstr>D_Config</vt:lpstr>
      <vt:lpstr>E_Config</vt:lpstr>
      <vt:lpstr>F_Config</vt:lpstr>
      <vt:lpstr>A_datacols1</vt:lpstr>
      <vt:lpstr>A_datacols2</vt:lpstr>
      <vt:lpstr>A_hidecols</vt:lpstr>
      <vt:lpstr>A_hiderows_group1</vt:lpstr>
      <vt:lpstr>A_rowtags1</vt:lpstr>
      <vt:lpstr>A_rowtags2</vt:lpstr>
      <vt:lpstr>A_rowtags3</vt:lpstr>
      <vt:lpstr>A_rowvars</vt:lpstr>
      <vt:lpstr>ACCL_TA</vt:lpstr>
      <vt:lpstr>B_datacols1</vt:lpstr>
      <vt:lpstr>B_datacols2</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E_datacols1</vt:lpstr>
      <vt:lpstr>E_datacols2</vt:lpstr>
      <vt:lpstr>E_rowtags</vt:lpstr>
      <vt:lpstr>E_rowvars</vt:lpstr>
      <vt:lpstr>ERAS_TA</vt:lpstr>
      <vt:lpstr>F_datacols</vt:lpstr>
      <vt:lpstr>F_rowtags1</vt:lpstr>
      <vt:lpstr>F_rowtags11</vt:lpstr>
      <vt:lpstr>F_rowtags12</vt:lpstr>
      <vt:lpstr>F_rowtags13</vt:lpstr>
      <vt:lpstr>F_rowtags15</vt:lpstr>
      <vt:lpstr>F_rowtags16</vt:lpstr>
      <vt:lpstr>F_rowtags2</vt:lpstr>
      <vt:lpstr>F_rowtags4</vt:lpstr>
      <vt:lpstr>F_rowtags5</vt:lpstr>
      <vt:lpstr>F_rowtags6</vt:lpstr>
      <vt:lpstr>F_rowtags8</vt:lpstr>
      <vt:lpstr>F_rowtags9</vt:lpstr>
      <vt:lpstr>F_rowvars</vt:lpstr>
      <vt:lpstr>G_datacols</vt:lpstr>
      <vt:lpstr>G_rowtags</vt:lpstr>
      <vt:lpstr>G_rowvars</vt:lpstr>
      <vt:lpstr>HEALTH_TA</vt:lpstr>
      <vt:lpstr>HIGHCOST</vt:lpstr>
      <vt:lpstr>INT_TA</vt:lpstr>
      <vt:lpstr>LOND_TA</vt:lpstr>
      <vt:lpstr>MEDINTAR</vt:lpstr>
      <vt:lpstr>MEDINTAR_ISOV</vt:lpstr>
      <vt:lpstr>PGTS_TA</vt:lpstr>
      <vt:lpstr>'A Summary'!Print_Area</vt:lpstr>
      <vt:lpstr>'B High-cost'!Print_Area</vt:lpstr>
      <vt:lpstr>'C NMAH supplement'!Print_Area</vt:lpstr>
      <vt:lpstr>'D Erasmus+'!Print_Area</vt:lpstr>
      <vt:lpstr>'E Other high-cost TAs'!Print_Area</vt:lpstr>
      <vt:lpstr>'F Student access and success'!Print_Area</vt:lpstr>
      <vt:lpstr>'G Parameters'!Print_Area</vt:lpstr>
      <vt:lpstr>Information!Print_Area</vt:lpstr>
      <vt:lpstr>'E Other high-cost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2020-04-27T13:15:09Z</cp:lastPrinted>
  <dcterms:created xsi:type="dcterms:W3CDTF">1998-01-04T14:28:05Z</dcterms:created>
  <dcterms:modified xsi:type="dcterms:W3CDTF">2020-07-27T10:42:14Z</dcterms:modified>
</cp:coreProperties>
</file>