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3029"/>
  <x: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Templates\October 2020\"/>
    </mc:Choice>
  </mc:AlternateContent>
  <xr:revisionPtr revIDLastSave="0" documentId="13_ncr:1_{3EE60421-B328-4A58-9363-051CB3D96ED0}" xr6:coauthVersionLast="45" xr6:coauthVersionMax="45" xr10:uidLastSave="{00000000-0000-0000-0000-000000000000}"/>
  <x:bookViews>
    <x:workbookView xWindow="1140" yWindow="1140" windowWidth="16920" windowHeight="10540" tabRatio="769" xr2:uid="{00000000-000D-0000-FFFF-FFFF00000000}"/>
  </x:bookViews>
  <x:sheets>
    <x:sheet name="Information" sheetId="79" r:id="rId1"/>
    <x:sheet name="A Summary" sheetId="77" r:id="rId2"/>
    <x:sheet name="B High-cost" sheetId="22" r:id="rId3"/>
    <x:sheet name="C Student premium" sheetId="30" r:id="rId4"/>
    <x:sheet name="D Erasmus+" sheetId="78" r:id="rId5"/>
    <x:sheet name="E NMAH supplement" sheetId="80" r:id="rId6"/>
    <x:sheet name="F Very high-cost STEM subjects" sheetId="94" r:id="rId7"/>
    <x:sheet name="G Other TAs" sheetId="43" r:id="rId8"/>
    <x:sheet name="H Parameters" sheetId="17" r:id="rId9"/>
  </x:sheets>
  <x:definedNames>
    <x:definedName name="A_datacols1">'A Summary'!$C$31</x:definedName>
    <x:definedName name="A_datacols2">'A Summary'!$E$31</x:definedName>
    <x:definedName name="A_hidecols">'A Summary'!$C$32</x:definedName>
    <x:definedName name="A_rowtags1">'A Summary'!$H$5</x:definedName>
    <x:definedName name="A_rowtags2">'A Summary'!$H$7:$H$22</x:definedName>
    <x:definedName name="A_rowtags3">'A Summary'!$J$26:$J$29</x:definedName>
    <x:definedName name="A_rowvars">'A Summary'!$H$4</x:definedName>
    <x:definedName name="ACCL_TA">'G Other TAs'!$M$4</x:definedName>
    <x:definedName name="B_datacols1">'B High-cost'!$D$56:$K$56</x:definedName>
    <x:definedName name="B_datacols2">'B High-cost'!$M$56:$P$56</x:definedName>
    <x:definedName name="B_rowtags">'B High-cost'!$R$5:$T$46</x:definedName>
    <x:definedName name="B_rowvars">'B High-cost'!$R$4:$T$4</x:definedName>
    <x:definedName name="C_datacols">'C Student premium'!$E$80</x:definedName>
    <x:definedName name="C_rowtags1">'C Student premium'!$H$6:$H$13</x:definedName>
    <x:definedName name="C_rowtags11">'C Student premium'!$H$54:$H$56</x:definedName>
    <x:definedName name="C_rowtags12">'C Student premium'!$H$62:$H$63</x:definedName>
    <x:definedName name="C_rowtags13">'C Student premium'!$H$65:$H$68</x:definedName>
    <x:definedName name="C_rowtags15">'C Student premium'!$H$70:$H$71</x:definedName>
    <x:definedName name="C_rowtags16">'C Student premium'!$H$73:$H$75</x:definedName>
    <x:definedName name="C_rowtags2">'C Student premium'!$H$15:$H$18</x:definedName>
    <x:definedName name="C_rowtags4">'C Student premium'!$H$20:$H$23</x:definedName>
    <x:definedName name="C_rowtags5">'C Student premium'!$H$29:$H$36</x:definedName>
    <x:definedName name="C_rowtags6">'C Student premium'!$H$38:$H$42</x:definedName>
    <x:definedName name="C_rowtags8">'C Student premium'!$H$44:$H$47</x:definedName>
    <x:definedName name="C_rowtags9">'C Student premium'!$H$52</x:definedName>
    <x:definedName name="C_rowvars">'C Student premium'!$H$5</x:definedName>
    <x:definedName name="D_coltags1">'D Erasmus+'!$B$11:$C$11</x:definedName>
    <x:definedName name="D_coltags2">'D Erasmus+'!$D$11:$E$11</x:definedName>
    <x:definedName name="D_coltags3">'D Erasmus+'!$F$11:$G$11</x:definedName>
    <x:definedName name="D_colvars">'D Erasmus+'!$A$11</x:definedName>
    <x:definedName name="D_datacols">'D Erasmus+'!$B$12:$G$12</x:definedName>
    <x:definedName name="D_rowtags">'D Erasmus+'!$I$7:$I$8</x:definedName>
    <x:definedName name="D_rowvars">'D Erasmus+'!$I$6</x:definedName>
    <x:definedName name="DATE">'A Summary'!$J$4</x:definedName>
    <x:definedName name="DENINTAR">'A Summary'!$K$28</x:definedName>
    <x:definedName name="DENINTAR_ISOV">'A Summary'!$K$29</x:definedName>
    <x:definedName name="DIS_WHCOUNT">'C Student premium'!$J$65</x:definedName>
    <x:definedName name="DISABLED">'C Student premium'!$A$60</x:definedName>
    <x:definedName name="E_coltags1">'E NMAH supplement'!$C$47:$E$47</x:definedName>
    <x:definedName name="E_coltags2">'E NMAH supplement'!$F$47:$H$47</x:definedName>
    <x:definedName name="E_coltags3">'E NMAH supplement'!$I$47:$M$47</x:definedName>
    <x:definedName name="E_colvars">'E NMAH supplement'!$A$47</x:definedName>
    <x:definedName name="E_datacols">'E NMAH supplement'!$C$48:$M$48</x:definedName>
    <x:definedName name="E_rowtags">'E NMAH supplement'!$O$7:$P$42</x:definedName>
    <x:definedName name="E_rowvars">'E NMAH supplement'!$O$6:$P$6</x:definedName>
    <x:definedName name="ERAS_TA">'D Erasmus+'!$G$4</x:definedName>
    <x:definedName name="F_datacols">'F Very high-cost STEM subjects'!$C$16</x:definedName>
    <x:definedName name="F_rowtags1">'F Very high-cost STEM subjects'!$E$6:$E$10</x:definedName>
    <x:definedName name="F_rowtags2">'F Very high-cost STEM subjects'!$E$12</x:definedName>
    <x:definedName name="F_rowvars">'F Very high-cost STEM subjects'!$E$5</x:definedName>
    <x:definedName name="G_datacols1">'G Other TAs'!$E$98:$N$98</x:definedName>
    <x:definedName name="G_datacols2">'G Other TAs'!$P$98:$U$98</x:definedName>
    <x:definedName name="G_rowtags">'G Other TAs'!$W$5:$Z$84</x:definedName>
    <x:definedName name="G_rowvars">'G Other TAs'!$W$4:$Z$4</x:definedName>
    <x:definedName name="H_datacols">'H Parameters'!$B$61</x:definedName>
    <x:definedName name="H_rowtags">'H Parameters'!$J$56:$J$59</x:definedName>
    <x:definedName name="H_rowvars">'H Parameters'!$J$55</x:definedName>
    <x:definedName name="HEALTH_TA">'E NMAH supplement'!$M$4</x:definedName>
    <x:definedName name="HIGHCOST">'B High-cost'!$K$4</x:definedName>
    <x:definedName name="INT_TA">'G Other TAs'!$L$4</x:definedName>
    <x:definedName name="LOND_TA">'G Other TAs'!$N$4</x:definedName>
    <x:definedName name="MEDINTAR">'A Summary'!$K$26</x:definedName>
    <x:definedName name="MEDINTAR_ISOV">'A Summary'!$K$27</x:definedName>
    <x:definedName name="PGTS_TA">'G Other TAs'!$K$4</x:definedName>
    <x:definedName name="_xlnm.Print_Area" localSheetId="1">'A Summary'!$A$1:$E$29</x:definedName>
    <x:definedName name="_xlnm.Print_Area" localSheetId="2">'B High-cost'!$A$1:$P$54</x:definedName>
    <x:definedName name="_xlnm.Print_Area" localSheetId="3">'C Student premium'!$A$1:$F$78</x:definedName>
    <x:definedName name="_xlnm.Print_Area" localSheetId="4">'D Erasmus+'!$A$1:$G$9</x:definedName>
    <x:definedName name="_xlnm.Print_Area" localSheetId="5">'E NMAH supplement'!$A$1:$M$45</x:definedName>
    <x:definedName name="_xlnm.Print_Area" localSheetId="6">'F Very high-cost STEM subjects'!$A$1:$E$15</x:definedName>
    <x:definedName name="_xlnm.Print_Area" localSheetId="7">'G Other TAs'!$A$1:$V$96</x:definedName>
    <x:definedName name="_xlnm.Print_Area" localSheetId="8">'H Parameters'!$A$1:$H$59</x:definedName>
    <x:definedName name="_xlnm.Print_Area" localSheetId="0">Information!$A$1:$R$15</x:definedName>
    <x:definedName name="_xlnm.Print_Titles" localSheetId="7">'G Other TAs'!$A:$D,'G Other TAs'!$1:$4</x:definedName>
    <x:definedName name="PRORATA">'A Summary'!$M$2</x:definedName>
    <x:definedName name="PROVIDER">'A Summary'!$J$2</x:definedName>
    <x:definedName name="SP_FT">'C Student premium'!$A$4</x:definedName>
    <x:definedName name="SP_PT">'C Student premium'!$A$51</x:definedName>
    <x:definedName name="SPDISPOP">'C Student premium'!$J$66</x:definedName>
    <x:definedName name="SPDSAALLOC">'C Student premium'!$J$62</x:definedName>
    <x:definedName name="SPSDALLOC">'C Student premium'!$J$63</x:definedName>
    <x:definedName name="SPSECTORFLAG">'A Summary'!$L$2</x:definedName>
    <x:definedName name="TABLEA">'A Summary'!$A$1</x:definedName>
    <x:definedName name="TABLEB">'B High-cost'!$A$1</x:definedName>
    <x:definedName name="TABLEC">'C Student premium'!$A$1</x:definedName>
    <x:definedName name="TABLED">'D Erasmus+'!$A$1</x:definedName>
    <x:definedName name="TABLEE">'E NMAH supplement'!$A$1</x:definedName>
    <x:definedName name="TABLEF" comment="Provider">'F Very high-cost STEM subjects'!$A$1</x:definedName>
    <x:definedName name="TABLEG">'G Other TAs'!$A$1</x:definedName>
    <x:definedName name="TABLEH">'H Parameters'!$A$1</x:definedName>
    <x:definedName name="UKPRN">'A Summary'!$K$2</x:definedName>
    <x:definedName name="VHCSS">'F Very high-cost STEM subjects'!$B$12</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C29" i="77" l="1"/>
  <x:c r="C28" i="77"/>
  <x:c r="C27" i="77"/>
  <x:c r="C26" i="77"/>
  <x:c r="F85" i="43" l="1"/>
  <x:c r="G90" i="43"/>
  <x:c r="G86" i="43"/>
  <x:c r="F48" i="22"/>
  <x:c r="M47" i="22"/>
  <x:c r="N48" i="22"/>
  <x:c r="N47" i="22"/>
  <x:c r="M85" i="43"/>
  <x:c r="L91" i="43"/>
  <x:c r="L90" i="43"/>
  <x:c r="L87" i="43"/>
  <x:c r="L86" i="43"/>
  <x:c r="K92" i="43"/>
  <x:c r="K88" i="43"/>
  <x:c r="M44" i="80"/>
  <x:c r="M43" i="80"/>
  <x:c r="L44" i="80"/>
  <x:c r="L43" i="80"/>
  <x:c r="J44" i="80"/>
  <x:c r="K43" i="80"/>
  <x:c r="J43" i="80"/>
  <x:c r="I43" i="80"/>
  <x:c r="F43" i="80"/>
  <x:c r="C43" i="80"/>
  <x:c r="R85" i="43" l="1"/>
  <x:c r="P85" i="43"/>
  <x:c r="Q85" i="43"/>
  <x:c r="P89" i="43"/>
  <x:c r="F89" i="43"/>
  <x:c r="P48" i="22"/>
  <x:c r="O48" i="22"/>
  <x:c r="O47" i="22"/>
  <x:c r="K48" i="22"/>
  <x:c r="J48" i="22"/>
  <x:c r="I48" i="22"/>
  <x:c r="K47" i="22"/>
  <x:c r="J47" i="22"/>
  <x:c r="I47" i="22"/>
  <x:c r="H47" i="22"/>
  <x:c r="G47" i="22"/>
  <x:c r="E47" i="22"/>
  <x:c r="K44" i="80" l="1"/>
  <x:c r="Q86" i="43" l="1"/>
  <x:c r="I45" i="80"/>
  <x:c r="J45" i="80" l="1"/>
  <x:c r="U89" i="43" l="1"/>
  <x:c r="U90" i="43"/>
  <x:c r="U86" i="43"/>
  <x:c r="U85" i="43"/>
  <x:c r="T85" i="43"/>
  <x:c r="T93" i="43" s="1"/>
  <x:c r="S90" i="43"/>
  <x:c r="S86" i="43"/>
  <x:c r="R90" i="43"/>
  <x:c r="R89" i="43"/>
  <x:c r="R86" i="43"/>
  <x:c r="Q90" i="43"/>
  <x:c r="Q89" i="43"/>
  <x:c r="E88" i="43"/>
  <x:c r="E87" i="43"/>
  <x:c r="E86" i="43"/>
  <x:c r="E85" i="43"/>
  <x:c r="S93" i="43" l="1"/>
  <x:c r="U93" i="43"/>
  <x:c r="A13" i="79" l="1"/>
  <x:c r="A15" i="79" l="1"/>
  <x:c r="A14" i="79"/>
  <x:c r="N51" i="22" l="1"/>
  <x:c r="Q93" i="43" l="1"/>
  <x:c r="J6" i="77"/>
  <x:c r="H45" i="80" l="1"/>
  <x:c r="G45" i="80"/>
  <x:c r="F45" i="80"/>
  <x:c r="E45" i="80"/>
  <x:c r="D45" i="80"/>
  <x:c r="H44" i="80"/>
  <x:c r="G44" i="80"/>
  <x:c r="E44" i="80"/>
  <x:c r="D44" i="80"/>
  <x:c r="L45" i="80"/>
  <x:c r="H43" i="80"/>
  <x:c r="G43" i="80"/>
  <x:c r="E43" i="80"/>
  <x:c r="D43" i="80"/>
  <x:c r="K45" i="80" l="1"/>
  <x:c r="M45" i="80"/>
  <x:c r="A12" i="79" l="1"/>
  <x:c r="A11" i="79"/>
  <x:c r="A10" i="79"/>
  <x:c r="A9" i="79"/>
  <x:c r="J7" i="77" l="1"/>
  <x:c r="A4" i="79"/>
  <x:c r="J8" i="77" l="1"/>
  <x:c r="A1" i="80" l="1"/>
  <x:c r="A1" i="43"/>
  <x:c r="A1" i="17"/>
  <x:c r="A1" i="30"/>
  <x:c r="A1" i="78"/>
  <x:c r="A1" i="77"/>
  <x:c r="A1" i="94" s="1"/>
  <x:c r="A1" i="22"/>
  <x:c r="M4" i="79" l="1"/>
  <x:c r="L4" i="79"/>
  <x:c r="K4" i="79"/>
  <x:c r="J4" i="79"/>
  <x:c r="I4" i="79"/>
  <x:c r="H4" i="79"/>
  <x:c r="G4" i="79"/>
  <x:c r="F4" i="79"/>
  <x:c r="E4" i="79"/>
  <x:c r="D4" i="79"/>
  <x:c r="C4" i="79"/>
  <x:c r="B4" i="79"/>
  <x:c r="B8" i="80" l="1"/>
  <x:c r="B14" i="80" l="1"/>
  <x:c r="B22" i="80"/>
  <x:c r="B30" i="80"/>
  <x:c r="B38" i="80"/>
  <x:c r="B10" i="80"/>
  <x:c r="B18" i="80"/>
  <x:c r="B26" i="80"/>
  <x:c r="B34" i="80"/>
  <x:c r="B42" i="80"/>
  <x:c r="B12" i="80"/>
  <x:c r="B16" i="80"/>
  <x:c r="B20" i="80"/>
  <x:c r="B24" i="80"/>
  <x:c r="B28" i="80"/>
  <x:c r="B32" i="80"/>
  <x:c r="B36" i="80"/>
  <x:c r="B40" i="80"/>
  <x:c r="B44" i="80"/>
  <x:c r="H89" i="43" l="1"/>
  <x:c r="H85" i="43"/>
  <x:c r="P47" i="22"/>
  <x:c r="G51" i="22"/>
  <x:c r="F51" i="22"/>
  <x:c r="H93" i="43" l="1"/>
  <x:c r="G93" i="43"/>
  <x:c r="P51" i="22"/>
  <x:c r="O51" i="22"/>
  <x:c r="R93" i="43" l="1"/>
  <x:c r="A5" i="79"/>
  <x:c r="C45" i="80" l="1"/>
  <x:c r="M51" i="22" l="1"/>
  <x:c r="P93" i="43" l="1"/>
  <x:c r="E9" i="78"/>
  <x:c r="D9" i="78"/>
  <x:c r="G9" i="78"/>
  <x:c r="F9" i="78"/>
  <x:c r="C9" i="78"/>
  <x:c r="B9" i="78"/>
  <x:c r="N92" i="43" l="1"/>
  <x:c r="N86" i="43"/>
  <x:c r="N85" i="43"/>
  <x:c r="M93" i="43"/>
  <x:c r="L92" i="43"/>
  <x:c r="L88" i="43"/>
  <x:c r="L93" i="43" l="1"/>
  <x:c r="I85" i="43"/>
  <x:c r="K50" i="22"/>
  <x:c r="J50" i="22"/>
  <x:c r="K49" i="22"/>
  <x:c r="J49" i="22"/>
  <x:c r="I49" i="22"/>
  <x:c r="I50" i="22"/>
  <x:c r="H51" i="22"/>
  <x:c r="E51" i="22"/>
  <x:c r="K93" i="43" l="1"/>
  <x:c r="F93" i="43"/>
  <x:c r="A3" i="77" l="1"/>
  <x:c r="A8" i="79" s="1"/>
  <x:c r="J92" i="43" l="1"/>
  <x:c r="I92" i="43"/>
  <x:c r="N91" i="43"/>
  <x:c r="J91" i="43"/>
  <x:c r="I91" i="43"/>
  <x:c r="N90" i="43"/>
  <x:c r="J90" i="43"/>
  <x:c r="I90" i="43"/>
  <x:c r="N89" i="43"/>
  <x:c r="J89" i="43"/>
  <x:c r="I89" i="43"/>
  <x:c r="N88" i="43"/>
  <x:c r="J88" i="43"/>
  <x:c r="I88" i="43"/>
  <x:c r="N87" i="43"/>
  <x:c r="J87" i="43"/>
  <x:c r="I87" i="43"/>
  <x:c r="J86" i="43"/>
  <x:c r="I86" i="43"/>
  <x:c r="J85" i="43"/>
  <x:c r="E92" i="43"/>
  <x:c r="E91" i="43"/>
  <x:c r="E90" i="43"/>
  <x:c r="E89" i="43"/>
  <x:c r="N93" i="43" l="1"/>
  <x:c r="I93" i="43"/>
  <x:c r="J93" i="43"/>
  <x:c r="E93" i="43"/>
  <x:c r="C7" i="43" l="1"/>
  <x:c r="C87" i="43"/>
  <x:c r="C91" i="43"/>
  <x:c r="C19" i="43"/>
  <x:c r="C86" i="43"/>
  <x:c r="C90" i="43"/>
  <x:c r="C88" i="43"/>
  <x:c r="C92" i="43"/>
  <x:c r="C9" i="43"/>
  <x:c r="C83" i="43"/>
  <x:c r="C60" i="43"/>
  <x:c r="C67" i="43"/>
  <x:c r="C59" i="43"/>
  <x:c r="C58" i="43"/>
  <x:c r="C79" i="43"/>
  <x:c r="C81" i="43"/>
  <x:c r="C71" i="43"/>
  <x:c r="C73" i="43"/>
  <x:c r="C75" i="43"/>
  <x:c r="C63" i="43"/>
  <x:c r="C65" i="43"/>
  <x:c r="C51" i="43"/>
  <x:c r="C53" i="43"/>
  <x:c r="C55" i="43"/>
  <x:c r="C43" i="43"/>
  <x:c r="C45" i="43"/>
  <x:c r="C47" i="43"/>
  <x:c r="C35" i="43"/>
  <x:c r="C27" i="43"/>
  <x:c r="C37" i="43"/>
  <x:c r="C39" i="43"/>
  <x:c r="C29" i="43"/>
  <x:c r="C31" i="43"/>
  <x:c r="C21" i="43"/>
  <x:c r="C23" i="43"/>
  <x:c r="C13" i="43"/>
  <x:c r="C15" i="43"/>
  <x:c r="C12" i="22" l="1"/>
  <x:c r="C10" i="22"/>
  <x:c r="C6" i="22"/>
  <x:c r="C9" i="22"/>
  <x:c r="C7" i="22"/>
  <x:c r="C33" i="22"/>
  <x:c r="C48" i="22"/>
  <x:c r="C49" i="22"/>
  <x:c r="C50" i="22"/>
  <x:c r="C44" i="22"/>
  <x:c r="C45" i="22"/>
  <x:c r="C46" i="22"/>
  <x:c r="C40" i="22"/>
  <x:c r="C41" i="22"/>
  <x:c r="C42" i="22"/>
  <x:c r="C36" i="22"/>
  <x:c r="C37" i="22"/>
  <x:c r="C38" i="22"/>
  <x:c r="C32" i="22"/>
  <x:c r="C34" i="22"/>
  <x:c r="C17" i="22"/>
  <x:c r="C28" i="22"/>
  <x:c r="C29" i="22"/>
  <x:c r="C30" i="22"/>
  <x:c r="C24" i="22"/>
  <x:c r="C25" i="22"/>
  <x:c r="C26" i="22"/>
  <x:c r="C20" i="22"/>
  <x:c r="C21" i="22"/>
  <x:c r="C22" i="22"/>
  <x:c r="C16" i="22"/>
  <x:c r="C18" i="22"/>
  <x:c r="C14" i="22"/>
  <x:c r="C13" i="22"/>
  <x:c r="D50" i="22" l="1"/>
  <x:c r="D49" i="22"/>
  <x:c r="D48" i="22"/>
  <x:c r="K51" i="22" l="1"/>
  <x:c r="D47" i="22" l="1"/>
  <x:c r="D51" i="22" s="1"/>
  <x:c r="J51" i="22" l="1"/>
  <x:c r="I51" i="22"/>
</x:calcChain>
</file>

<file path=xl/sharedStrings.xml><?xml version="1.0" encoding="utf-8"?>
<x:sst xmlns:x="http://schemas.openxmlformats.org/spreadsheetml/2006/main" count="1473" uniqueCount="426">
  <x:si>
    <x:t>Mode</x:t>
  </x:si>
  <x:si>
    <x:t>PT</x:t>
  </x:si>
  <x:si>
    <x:t>FTS</x:t>
  </x:si>
  <x:si>
    <x:t>Total</x:t>
  </x:si>
  <x:si>
    <x:t>All</x:t>
  </x:si>
  <x:si>
    <x:t>Level</x:t>
  </x:si>
  <x:si>
    <x:t>UG</x:t>
  </x:si>
  <x:si>
    <x:t>A</x:t>
  </x:si>
  <x:si>
    <x:t>B</x:t>
  </x:si>
  <x:si>
    <x:t>D</x:t>
  </x:si>
  <x:si>
    <x:t>Length</x:t>
  </x:si>
  <x:si>
    <x:t>Long</x:t>
  </x:si>
  <x:si>
    <x:t>Standard</x:t>
  </x:si>
  <x:si>
    <x:t>Price group</x:t>
  </x:si>
  <x:si>
    <x:t>SWOUT</x:t>
  </x:si>
  <x:si>
    <x:t>London weighting</x:t>
  </x:si>
  <x:si>
    <x:t>Clinical consultants' pay</x:t>
  </x:si>
  <x:si>
    <x:t>NHS pensions scheme compensation</x:t>
  </x:si>
  <x:si>
    <x:t>Weighted FTEs</x:t>
  </x:si>
  <x:si>
    <x:t>Funding rate per weighted FTE (£)</x:t>
  </x:si>
  <x:si>
    <x:t>Allocation (£)</x:t>
  </x:si>
  <x:si>
    <x:t>DISFTE</x:t>
  </x:si>
  <x:si>
    <x:t>Senior academic GPs' pay</x:t>
  </x:si>
  <x:si>
    <x:t>S</x:t>
  </x:si>
  <x:si>
    <x:t>L</x:t>
  </x:si>
  <x:si>
    <x:t xml:space="preserve"> </x:t>
  </x:si>
  <x:si>
    <x:t>Scaling factor</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</x:si>
  <x:si>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</x:si>
  <x:si>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</x:si>
  <x:si>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</x:si>
  <x:si>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</x:si>
  <x:si>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</x:si>
  <x:si>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</x:si>
  <x:si>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</x:si>
  <x:si>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</x:si>
  <x:si>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</x:si>
  <x:si>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</x:si>
  <x:si>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</x:si>
  <x:si>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</x:si>
  <x:si>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</x:si>
  <x:si>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</x:si>
  <x:si>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</x:si>
  <x:si>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</x:si>
  <x:si>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</x:si>
  <x:si>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</x:si>
  <x:si>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</x:si>
  <x:si>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</x:si>
  <x:si>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</x:si>
  <x:si>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</x:si>
  <x:si>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</x:si>
  <x:si>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</x:si>
  <x:si>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</x:si>
  <x:si>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</x:si>
  <x:si>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</x:si>
  <x:si>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</x:si>
  <x:si>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</x:si>
  <x:si>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</x:si>
  <x:si>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</x:si>
  <x:si>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</x:si>
  <x:si>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</x:si>
  <x:si>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</x:si>
  <x:si>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</x:si>
  <x:si>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</x:si>
  <x:si>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</x:si>
  <x:si>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</x:si>
  <x:si>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</x:si>
  <x:si>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</x:si>
  <x:si>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</x:si>
  <x:si>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</x:si>
  <x:si>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</x:si>
  <x:si>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</x:si>
  <x:si>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</x:si>
  <x:si>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</x:si>
  <x:si>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</x:si>
  <x:si>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</x:si>
  <x:si>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</x:si>
  <x:si>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</x:si>
  <x:si>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</x:si>
  <x:si>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</x:si>
  <x:si>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</x:si>
  <x:si>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</x:si>
  <x:si>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</x:si>
  <x:si>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</x:si>
  <x:si>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</x:si>
  <x:si>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</x:si>
  <x:si>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</x:si>
  <x:si>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</x:si>
  <x:si>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M_D_ADJ</x:t>
  </x:si>
  <x:si>
    <x:t>2.1</x:t>
  </x:si>
  <x:si>
    <x:t>C1 and C2</x:t>
  </x:si>
  <x:si>
    <x:t>Students attending courses in London</x:t>
  </x:si>
  <x:si>
    <x:t>Erasmus+ and overseas study programmes</x:t>
  </x:si>
  <x:si>
    <x:t>Other FTE adjustments</x:t>
  </x:si>
  <x:si>
    <x:t>FTE adjustments</x:t>
  </x:si>
  <x:si>
    <x:t>Intensive postgraduate provision (£)</x:t>
  </x:si>
  <x:si>
    <x:t>Students attending courses in London (£)</x:t>
  </x:si>
  <x:si>
    <x:t>HOMEF</x:t>
  </x:si>
  <x:si>
    <x:t>Targeted allocations</x:t>
  </x:si>
  <x:si>
    <x:t>Specialist institutions</x:t>
  </x:si>
  <x:si>
    <x:t>PGT_ML</x:t>
  </x:si>
  <x:si>
    <x:t>PGT_OTH</x:t>
  </x:si>
  <x:si>
    <x:t>Postgraduate taught supplement</x:t>
  </x:si>
  <x:si>
    <x:t>Postgraduate taught supplement (£)</x:t>
  </x:si>
  <x:si>
    <x:t>Disabled students' premium</x:t>
  </x:si>
  <x:si>
    <x:t>Main allocation (£)</x:t>
  </x:si>
  <x:si>
    <x:t>Supplement (£)</x:t>
  </x:si>
  <x:si>
    <x:t>HIGHCOST</x:t>
  </x:si>
  <x:si>
    <x:t>TARGET</x:t>
  </x:si>
  <x:si>
    <x:t>T_TOT</x:t>
  </x:si>
  <x:si>
    <x:t>GRANT</x:t>
  </x:si>
  <x:si>
    <x:t>ALLOC</x:t>
  </x:si>
  <x:si>
    <x:t>MEDINTAR</x:t>
  </x:si>
  <x:si>
    <x:t>DENINTAR</x:t>
  </x:si>
  <x:si>
    <x:t>PGTS_TA</x:t>
  </x:si>
  <x:si>
    <x:t>INT_TA</x:t>
  </x:si>
  <x:si>
    <x:t>ACCL_TA</x:t>
  </x:si>
  <x:si>
    <x:t>ERAS_TA</x:t>
  </x:si>
  <x:si>
    <x:t>LOND_TA</x:t>
  </x:si>
  <x:si>
    <x:t>IS_TA</x:t>
  </x:si>
  <x:si>
    <x:t>CCPAY_TA</x:t>
  </x:si>
  <x:si>
    <x:t>SAGP_TA</x:t>
  </x:si>
  <x:si>
    <x:t>NHS_TA</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</x:si>
  <x:si>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</x:si>
  <x:si>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</x:si>
  <x:si>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</x:si>
  <x:si>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</x:si>
  <x:si>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</x:si>
  <x:si>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</x:si>
  <x:si>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</x:si>
  <x:si>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</x:si>
  <x:si>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</x:si>
  <x:si>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</x:si>
  <x:si>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</x:si>
  <x:si>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</x:si>
  <x:si>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</x:si>
  <x:si>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</x:si>
  <x:si>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</x:si>
  <x:si>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</x:si>
  <x:si>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HEALTH</x:t>
  </x:si>
  <x:si>
    <x:t>B_datacols1, B_datacols2</x:t>
  </x:si>
  <x:si>
    <x:t>SP_FT</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</x:si>
  <x:si>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</x:si>
  <x:si>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</x:si>
  <x:si>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</x:si>
  <x:si>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</x:si>
  <x:si>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</x:si>
  <x:si>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</x:si>
  <x:si>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</x:si>
  <x:si>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</x:si>
  <x:si>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</x:si>
  <x:si>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</x:si>
  <x:si>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</x:si>
  <x:si>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</x:si>
  <x:si>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</x:si>
  <x:si>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</x:si>
  <x:si>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Podiatry and chiropody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</x:si>
  <x:si>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</x:si>
  <x:si>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</x:si>
  <x:si>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</x:si>
  <x:si>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</x:si>
  <x:si>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</x:si>
  <x:si>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</x:si>
  <x:si>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</x:si>
  <x:si>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</x:si>
  <x:si>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A_datacols1, A_datacols2</x:t>
  </x:si>
  <x:si>
    <x:t>UKPRN</x:t>
  </x:si>
  <x:si>
    <x:t>Total targeted allocations</x:t>
  </x:si>
  <x:si>
    <x:t>Non-fundable</x:t>
  </x:si>
  <x:si>
    <x:t>Type of year abroad</x:t>
  </x:si>
  <x:si>
    <x:t>Outgoing Erasmus+ year abroad</x:t>
  </x:si>
  <x:si>
    <x:t>Outgoing year abroad outside the Erasmus+ programme</x:t>
  </x:si>
  <x:si>
    <x:t>Sandwich year out</x:t>
  </x:si>
  <x:si>
    <x:t>Total years countable for Erasmus+ and overseas study programmes</x:t>
  </x:si>
  <x:si>
    <x:t>Erasmus+ and overseas study programmes (£)</x:t>
  </x:si>
  <x:si>
    <x:t>Profession</x:t>
  </x:si>
  <x:si>
    <x:t>YEARABR</x:t>
  </x:si>
  <x:si>
    <x:t>ERAS</x:t>
  </x:si>
  <x:si>
    <x:t>NON_ERAS</x:t>
  </x:si>
  <x:si>
    <x:t>Dental hygiene</x:t>
  </x:si>
  <x:si>
    <x:t>Dental therapy</x:t>
  </x:si>
  <x:si>
    <x:t>Dietetics</x:t>
  </x:si>
  <x:si>
    <x:t>Midwifery</x:t>
  </x:si>
  <x:si>
    <x:t>Occupational therapy</x:t>
  </x:si>
  <x:si>
    <x:t>Operating department practice</x:t>
  </x:si>
  <x:si>
    <x:t>Physiotherapy</x:t>
  </x:si>
  <x:si>
    <x:t>A Summary</x:t>
  </x:si>
  <x:si>
    <x:t>C Student premium</x:t>
  </x:si>
  <x:si>
    <x:t>D Erasmus+</x:t>
  </x:si>
  <x:si>
    <x:t>Starters in 2016-17</x:t>
  </x:si>
  <x:si>
    <x:t>Starters in 2017-18</x:t>
  </x:si>
  <x:si>
    <x:t>HEALTHFTE1617</x:t>
  </x:si>
  <x:si>
    <x:t>HEALTHFTE1718</x:t>
  </x:si>
  <x:si>
    <x:t>HEALTHFTETOT</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</x:si>
  <x:si>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</x:si>
  <x:si>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</x:si>
  <x:si>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</x:si>
  <x:si>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</x:si>
  <x:si>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</x:si>
  <x:si>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</x:si>
  <x:si>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</x:si>
  <x:si>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</x:si>
  <x:si>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</x:si>
  <x:si>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</x:si>
  <x:si>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</x:si>
  <x:si>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</x:si>
  <x:si>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</x:si>
  <x:si>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</x:si>
  <x:si>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</x:si>
  <x:si>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</x:si>
  <x:si>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</x:si>
  <x:si>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</x:si>
  <x:si>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</x:si>
  <x:si>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</x:si>
  <x:si>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</x:si>
  <x:si>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</x:si>
  <x:si>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</x:si>
  <x:si>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</x:si>
  <x:si>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D_rowtags</x:t>
  </x:si>
  <x:si>
    <x:t>D_colvars</x:t>
  </x:si>
  <x:si>
    <x:t>D_rowvars</x:t>
  </x:si>
  <x:si>
    <x:t>E_colvars</x:t>
  </x:si>
  <x:si>
    <x:t>A_</x:t>
  </x:si>
  <x:si>
    <x:t>B_</x:t>
  </x:si>
  <x:si>
    <x:t>D_</x:t>
  </x:si>
  <x:si>
    <x:t>E_</x:t>
  </x:si>
  <x:si>
    <x:t>F_</x:t>
  </x:si>
  <x:si>
    <x:t>G_</x:t>
  </x:si>
  <x:si>
    <x:t>E_rowvars</x:t>
  </x:si>
  <x:si>
    <x:t>G_rowtags</x:t>
  </x:si>
  <x:si>
    <x:t>G_rowvars</x:t>
  </x:si>
  <x:si>
    <x:t>D_coltags1, D_coltags2, D_coltags3</x:t>
  </x:si>
  <x:si>
    <x:t>D_datacols</x:t>
  </x:si>
  <x:si>
    <x:t>E_datacols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</x:si>
  <x:si>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</x:si>
  <x:si>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</x:si>
  <x:si>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</x:si>
  <x:si>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</x:si>
  <x:si>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</x:si>
  <x:si>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</x:si>
  <x:si>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</x:si>
  <x:si>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</x:si>
  <x:si>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</x:si>
  <x:si>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</x:si>
  <x:si>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</x:si>
  <x:si>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</x:si>
  <x:si>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</x:si>
  <x:si>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</x:si>
  <x:si>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</x:si>
  <x:si>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</x:si>
  <x:si>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</x:si>
  <x:si>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</x:si>
  <x:si>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</x:si>
  <x:si>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</x:si>
  <x:si>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</x:si>
  <x:si>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</x:si>
  <x:si>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</x:si>
  <x:si>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</x:si>
  <x:si>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</x:si>
  <x:si>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</x:si>
  <x:si>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</x:si>
  <x:si>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</x:si>
  <x:si>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</x:si>
  <x:si>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SP_FT_MAIN_HEALTH</x:t>
  </x:si>
  <x:si>
    <x:t>SP_FT_SUPP</x:t>
  </x:si>
  <x:si>
    <x:t>SP_FT_SUPP_HEALTH</x:t>
  </x:si>
  <x:si>
    <x:t>SP_PT_HEALTH</x:t>
  </x:si>
  <x:si>
    <x:t>DISABLED_PREV</x:t>
  </x:si>
  <x:si>
    <x:t>DISABLED_HEALTH</x:t>
  </x:si>
  <x:si>
    <x:t>E_coltags1, E_coltags2, E_coltags3</x:t>
  </x:si>
  <x:si>
    <x:t>Of which maximum overseas numbers</x:t>
  </x:si>
  <x:si>
    <x:t>Nursing, midwifery and allied health supplement (£)</x:t>
  </x:si>
  <x:si>
    <x:t>Nursing, midwifery and allied health supplement</x:t>
  </x:si>
  <x:si>
    <x:t>Date</x:t>
  </x:si>
  <x:si>
    <x:t>UGHEALTHFTE1617</x:t>
  </x:si>
  <x:si>
    <x:t>UGHEALTHFTE1718</x:t>
  </x:si>
  <x:si>
    <x:t>PGHEALTHFTE1718</x:t>
  </x:si>
  <x:si>
    <x:t>DENHEALTHFTE1718</x:t>
  </x:si>
  <x:si>
    <x:t>Hide sheet</x:t>
  </x:si>
  <x:si>
    <x:t>Last row</x:t>
  </x:si>
  <x:si>
    <x:t>E NMAH supplement</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</x:si>
  <x:si>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</x:si>
  <x:si>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</x:si>
  <x:si>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</x:si>
  <x:si>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</x:si>
  <x:si>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</x:si>
  <x:si>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</x:si>
  <x:si>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</x:si>
  <x:si>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</x:si>
  <x:si>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</x:si>
  <x:si>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</x:si>
  <x:si>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</x:si>
  <x:si>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</x:si>
  <x:si>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</x:si>
  <x:si>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</x:si>
  <x:si>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</x:si>
  <x:si>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</x:si>
  <x:si>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Of which related to NMAH² funding transfer (£)</x:t>
  </x:si>
  <x:si>
    <x:t>Provider</x:t>
  </x:si>
  <x:si>
    <x:t>Provider name</x:t>
  </x:si>
  <x:si>
    <x:t>PROVIDER</x:t>
  </x:si>
  <x:si>
    <x:t>Of which related to nursing, midwifery and allied health funding transfer (£)</x:t>
  </x:si>
  <x:si>
    <x:t>Total FTEs for nursing, midwifery and allied health supplement</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</x:si>
  <x:si>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</x:si>
  <x:si>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</x:si>
  <x:si>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</x:si>
  <x:si>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</x:si>
  <x:si>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</x:si>
  <x:si>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</x:si>
  <x:si>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</x:si>
  <x:si>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</x:si>
  <x:si>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</x:si>
  <x:si>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</x:si>
  <x:si>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</x:si>
  <x:si>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Accelerated 
full-time undergraduate provision (£)</x:t>
  </x:si>
  <x:si>
    <x:t>B High-cost</x:t>
  </x:si>
  <x:si>
    <x:t>Premium to support successful student outcomes: full-time</x:t>
  </x:si>
  <x:si>
    <x:t>Adjustment for over-recruitment against medical and dental intake targets</x:t>
  </x:si>
  <x:si>
    <x:t>Very high-cost STEM subjects</x:t>
  </x:si>
  <x:si>
    <x:t>Medical intake target for 2019-20</x:t>
  </x:si>
  <x:si>
    <x:t>Dental intake target for 2019-20</x:t>
  </x:si>
  <x:si>
    <x:t>Total FTEs for 2019-20 high-cost subject funding</x:t>
  </x:si>
  <x:si>
    <x:t>Table B: 2019-20 High-cost subject funding</x:t>
  </x:si>
  <x:si>
    <x:t>Table C: 2019-20 Student premium allocations</x:t>
  </x:si>
  <x:si>
    <x:t>Total FTEs for 2019-20¹</x:t>
  </x:si>
  <x:si>
    <x:t>Total FTEs for 2019-20: Part-time UG¹</x:t>
  </x:si>
  <x:si>
    <x:t>Total FTEs for 2019-20: Full-time and sandwich year out UG¹</x:t>
  </x:si>
  <x:si>
    <x:t>Table D: 2019-20 Erasmus+ and overseas study programmes</x:t>
  </x:si>
  <x:si>
    <x:t>OfS-fundable</x:t>
  </x:si>
  <x:si>
    <x:t>Starters in 2018-19</x:t>
  </x:si>
  <x:si>
    <x:t>Table E: 2019-20 Nursing, midwifery and allied health supplement</x:t>
  </x:si>
  <x:si>
    <x:t>Total FTEs for 2019-20 other targeted allocations</x:t>
  </x:si>
  <x:si>
    <x:t>2018-19 Disabled students' premium (£)</x:t>
  </x:si>
  <x:si>
    <x:t>PGT (UG fee)</x:t>
  </x:si>
  <x:si>
    <x:t>Total funding</x:t>
  </x:si>
  <x:si>
    <x:t xml:space="preserve">Funding rate per FTE </x:t>
  </x:si>
  <x:si>
    <x:t>Table A: 2019-20 Summary of allocations</x:t>
  </x:si>
  <x:si>
    <x:t>Chemistry</x:t>
  </x:si>
  <x:si>
    <x:t>Physics</x:t>
  </x:si>
  <x:si>
    <x:t>Chemical engineering</x:t>
  </x:si>
  <x:si>
    <x:t>Mineral, metallurgy and materials engineering</x:t>
  </x:si>
  <x:si>
    <x:t>Table H: 2019-20 Parameters in the funding models</x:t>
  </x:si>
  <x:si>
    <x:t>Table G: 2019-20 Other targeted allocations</x:t>
  </x:si>
  <x:si>
    <x:t>G_datacols1, G_datacols2</x:t>
  </x:si>
  <x:si>
    <x:t>G Other TAs</x:t>
  </x:si>
  <x:si>
    <x:t>¹ From 'G Other TAs' tab of this workbook</x:t>
  </x:si>
  <x:si>
    <x:t>Total FTE*</x:t>
  </x:si>
  <x:si>
    <x:t>HEALTHFTE1819</x:t>
  </x:si>
  <x:si>
    <x:t>FTEADJ19</x:t>
  </x:si>
  <x:si>
    <x:t>FTE19</x:t>
  </x:si>
  <x:si>
    <x:t>HIGHCOST19</x:t>
  </x:si>
  <x:si>
    <x:t>HC19_HEALTH</x:t>
  </x:si>
  <x:si>
    <x:t>VHCSS_TA</x:t>
  </x:si>
  <x:si>
    <x:t>Full-time and sandwich year out UG headcount (2017-18 HESA/ILR)</x:t>
  </x:si>
  <x:si>
    <x:t>DSA-eligible headcount
(2017-18 HESA/ILR)</x:t>
  </x:si>
  <x:si>
    <x:t>FTEs from OfS data survey</x:t>
  </x:si>
  <x:si>
    <x:t>Additional NMAH cohort: PGT FTEs</x:t>
  </x:si>
  <x:si>
    <x:t>Additional NMAH cohort: DHDT FTEs</x:t>
  </x:si>
  <x:si>
    <x:t>OfS-fundable NMAH FTEs: UG starters in 2017-18</x:t>
  </x:si>
  <x:si>
    <x:t>OfS-fundable NMAH FTEs: UG and PGT starters in 2018-19</x:t>
  </x:si>
  <x:si>
    <x:t>2018-19 years abroad from OfS data survey</x:t>
  </x:si>
  <x:si>
    <x:t>ERASSTU18</x:t>
  </x:si>
  <x:si>
    <x:t>ERAS_TA19</x:t>
  </x:si>
  <x:si>
    <x:t>² Nursing, midwifery and allied health</x:t>
  </x:si>
  <x:si>
    <x:t>PGT (Masters' loan)</x:t>
  </x:si>
  <x:si>
    <x:t>PGT (Other)</x:t>
  </x:si>
  <x:si>
    <x:t>A, B, C1 and C2</x:t>
  </x:si>
  <x:si>
    <x:t>OfS-fundable NMAH FTEs: 
UG starters in 2017-18</x:t>
  </x:si>
  <x:si>
    <x:t>OfS-fundable NMAH FTEs:
UG and PGT starters in 
2018-19</x:t>
  </x:si>
  <x:si>
    <x:t>GTABT19.dbo.Table_A</x:t>
  </x:si>
  <x:si>
    <x:t>GTABT19.dbo.Table_B</x:t>
  </x:si>
  <x:si>
    <x:t>GTABT19.dbo.Table_C</x:t>
  </x:si>
  <x:si>
    <x:t>GTABT19.dbo.Table_D</x:t>
  </x:si>
  <x:si>
    <x:t>GTABT19.dbo.Table_E</x:t>
  </x:si>
  <x:si>
    <x:t>GTABT19.dbo.Table_G</x:t>
  </x:si>
  <x:si>
    <x:t>GTABT19.dbo.Table_F</x:t>
  </x:si>
  <x:si>
    <x:t xml:space="preserve">*If there are fewer than 30 FTEs for an individual subject those FTEs are not included in the total. </x:t>
  </x:si>
  <x:si>
    <x:t>Of which related to NMAH funding transfer</x:t>
  </x:si>
  <x:si>
    <x:t>¹ Nursing, midwifery and allied health</x:t>
  </x:si>
  <x:si>
    <x:t>² Dental hygiene and dental therapy</x:t>
  </x:si>
  <x:si>
    <x:t>Additional NMAH¹ cohort: UG FTEs
(excl. DHDT²)</x:t>
  </x:si>
  <x:si>
    <x:t>Additional NMAH¹ cohort: UG FTEs 
(excl. DHDT²)</x:t>
  </x:si>
  <x:si>
    <x:t>Total NMAH FTEs for
 2019-20
high-cost subject funding</x:t>
  </x:si>
  <x:si>
    <x:t>HEALTH_TA19</x:t>
  </x:si>
  <x:si>
    <x:t>HEALTHFTE1617HH</x:t>
  </x:si>
  <x:si>
    <x:t>HEALTHFTE1718HH</x:t>
  </x:si>
  <x:si>
    <x:t>HEALTHFTE1819HH</x:t>
  </x:si>
  <x:si>
    <x:t>HEALTHTAFTETOT</x:t>
  </x:si>
  <x:si>
    <x:t>Table F: 2019-20 Very high-cost STEM subjects targeted allocation</x:t>
  </x:si>
  <x:si>
    <x:t>SPSECTORFLAG</x:t>
  </x:si>
  <x:si>
    <x:t>INT_TA19</x:t>
  </x:si>
  <x:si>
    <x:t>ACCL_TA19</x:t>
  </x:si>
  <x:si>
    <x:t>TA_FTE19</x:t>
  </x:si>
  <x:si>
    <x:t>PGTS_TA19</x:t>
  </x:si>
  <x:si>
    <x:t>LOND_TA19</x:t>
  </x:si>
  <x:si>
    <x:t>INT_TA19_HEALTH</x:t>
  </x:si>
  <x:si>
    <x:t>ACCL_TA19_HEALTH</x:t>
  </x:si>
  <x:si>
    <x:t>LOND_TA19_HEALTH</x:t>
  </x:si>
  <x:si>
    <x:t>FTE_CHEMIST</x:t>
  </x:si>
  <x:si>
    <x:t>FTE_PHYSICS</x:t>
  </x:si>
  <x:si>
    <x:t>FTE_CHEMENG</x:t>
  </x:si>
  <x:si>
    <x:t>FTECOUNT</x:t>
  </x:si>
  <x:si>
    <x:t>VHCSS_TA19</x:t>
  </x:si>
  <x:si>
    <x:t>F Very high-cost STEM subjects</x:t>
  </x:si>
  <x:si>
    <x:t>F_datacols</x:t>
  </x:si>
  <x:si>
    <x:t>F_rowvars</x:t>
  </x:si>
  <x:si>
    <x:t>Hide for no SP sector rates applied</x:t>
  </x:si>
  <x:si>
    <x:t>Total FTEs in very high-cost STEM subjects:</x:t>
  </x:si>
  <x:si>
    <x:t>Headcount of at-risk and underrepresented students</x:t>
  </x:si>
  <x:si>
    <x:t>F_rowtags1, F_rowtags2</x:t>
  </x:si>
  <x:si>
    <x:t>Total NMAH FTEs for 2019-20 targeted allocations funding</x:t>
  </x:si>
  <x:si>
    <x:t xml:space="preserve">A_rowtags1, A_rowtags2 </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</x:si>
  <x:si>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</x:si>
  <x:si>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</x:si>
  <x:si>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</x:si>
  <x:si>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</x:si>
  <x:si>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FTE_MMMENG</x:t>
  </x:si>
  <x:si>
    <x:t>We have used data from all other providers for which we have 2017-18 individualised data in our calculation of the allocations shown below. This is because we do not have, or are not able to use, individualised data for your provider.</x:t>
  </x:si>
  <x:si>
    <x:t>We have used data from all other providers for which we have 2017-18 individualised data in our calculation of the ‘Premium to support successful student outcomes: full-time’ allocations shown below.  This is because we do not have, or are not able to use, individualised data for your provider.</x:t>
  </x:si>
  <x:si>
    <x:t>GRANT_PRORATA</x:t>
  </x:si>
  <x:si>
    <x:t>2019-20  Allocation for days registered  (£)</x:t>
  </x:si>
  <x:si>
    <x:t>Pro-rata</x:t>
  </x:si>
  <x:si>
    <x:t>march2020 2019</x:t>
  </x:si>
  <x:si>
    <x:t>Various</x:t>
  </x:si>
  <x:si>
    <x:t>C_rowtags1, C_rowtags2, C_rowtags4, C_rowtags5, C_rowtags6,  C_rowtags8, C_rowtags9, C_rowtags11, C_rowtags12, C_rowtags13,  C_rowtags15, C_rowtags16</x:t>
  </x:si>
  <x:si>
    <x:t>2019-20 October 2020 grant tables</x:t>
  </x:si>
  <x:si>
    <x:t>Select itemname from  [GTABT19].[dbo].[control_october2020] where UKPRN='%v'</x:t>
  </x:si>
  <x:si>
    <x:t>ALL</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</x:si>
</x:sst>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1">
    <x:numFmt numFmtId="164" formatCode="#,##0.0"/>
    <x:numFmt numFmtId="165" formatCode="#,##0_ ;[Red]\-#,##0\ "/>
    <x:numFmt numFmtId="166" formatCode="#,##0.0_ ;[Red]\-#,##0.0\ "/>
    <x:numFmt numFmtId="167" formatCode="0.0000"/>
    <x:numFmt numFmtId="168" formatCode="#,##0.00000"/>
    <x:numFmt numFmtId="169" formatCode="&quot;£&quot;#,##0.00"/>
    <x:numFmt numFmtId="170" formatCode=";\ ;\ ;"/>
    <x:numFmt numFmtId="171" formatCode="[$£-809]#,##0"/>
    <x:numFmt numFmtId="172" formatCode="0.00000000000"/>
    <x:numFmt numFmtId="173" formatCode="&quot;£&quot;#,##0"/>
    <x:numFmt numFmtId="174" formatCode="0.000"/>
  </x:numFmts>
  <x:fonts count="45"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
      <x:color theme="1"/>
      <x:name val="Arial"/>
      <x:family val="2"/>
    </x:font>
    <x:font>
      <x:sz val="10.5"/>
      <x:color theme="0"/>
      <x:name val="Arial"/>
      <x:family val="2"/>
    </x:font>
    <x:font>
      <x:i/>
      <x:sz val="10.5"/>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26"/>
      <x:color theme="7" tint="-0.499984740745262"/>
      <x:name val="Arial"/>
      <x:family val="2"/>
    </x:font>
    <x:font>
      <x:sz val="20"/>
      <x:color theme="7" tint="-0.499984740745262"/>
      <x:name val="Arial"/>
      <x:family val="2"/>
    </x:font>
    <x:font>
      <x:sz val="20"/>
      <x:color theme="3" tint="-0.499984740745262"/>
      <x:name val="Arial"/>
      <x:family val="2"/>
    </x:font>
    <x:font>
      <x:sz val="10.5"/>
      <x:color theme="0" tint="-0.14999847407452621"/>
      <x:name val="Arial"/>
      <x:family val="2"/>
    </x:font>
    <x:font>
      <x:sz val="22"/>
      <x:color theme="3" tint="-0.499984740745262"/>
      <x:name val="Arial"/>
      <x:family val="2"/>
    </x:font>
  </x:fonts>
  <x:fills count="40">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s>
  <x:borders count="90">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style="hair">
        <x:color indexed="64"/>
      </x:left>
      <x:right/>
      <x:top style="thin">
        <x:color indexed="64"/>
      </x:top>
      <x:bottom style="hair">
        <x:color indexed="64"/>
      </x:bottom>
      <x:diagonal/>
    </x:border>
    <x:border>
      <x:left/>
      <x:right/>
      <x:top style="double">
        <x:color auto="1"/>
      </x:top>
      <x:bottom style="medium">
        <x:color indexed="64"/>
      </x:bottom>
      <x:diagonal/>
    </x:border>
    <x:border>
      <x:left/>
      <x:right style="thin">
        <x:color indexed="64"/>
      </x:right>
      <x:top style="medium">
        <x:color indexed="64"/>
      </x:top>
      <x:bottom/>
      <x:diagonal/>
    </x:border>
    <x:border>
      <x:left style="hair">
        <x:color indexed="64"/>
      </x:left>
      <x:right/>
      <x:top style="double">
        <x:color indexed="64"/>
      </x:top>
      <x:bottom style="medium">
        <x:color indexed="64"/>
      </x:bottom>
      <x:diagonal/>
    </x:border>
    <x:border>
      <x:left/>
      <x:right style="thin">
        <x:color indexed="64"/>
      </x:right>
      <x:top style="double">
        <x:color indexed="64"/>
      </x:top>
      <x:bottom style="medium">
        <x:color indexed="64"/>
      </x:bottom>
      <x:diagonal/>
    </x:border>
    <x:border>
      <x:left style="thin">
        <x:color indexed="64"/>
      </x:left>
      <x:right/>
      <x:top style="double">
        <x:color indexed="64"/>
      </x:top>
      <x:bottom style="medium">
        <x:color indexed="64"/>
      </x:bottom>
      <x:diagonal/>
    </x:border>
    <x:border>
      <x:left/>
      <x:right/>
      <x:top style="double">
        <x:color indexed="64"/>
      </x:top>
      <x:bottom style="medium">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hair">
        <x:color indexed="64"/>
      </x:left>
      <x:right style="thin">
        <x:color indexed="64"/>
      </x:right>
      <x:top style="thin">
        <x:color indexed="64"/>
      </x:top>
      <x:bottom style="hair">
        <x:color indexed="64"/>
      </x:bottom>
      <x:diagonal/>
    </x:border>
    <x:border>
      <x:left style="thin">
        <x:color indexed="64"/>
      </x:left>
      <x:right/>
      <x:top style="thin">
        <x:color indexed="64"/>
      </x:top>
      <x:bottom style="medium">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x:right/>
      <x:top/>
      <x:bottom style="double">
        <x:color indexed="64"/>
      </x:bottom>
      <x:diagonal/>
    </x:border>
    <x:border>
      <x:left style="hair">
        <x:color indexed="64"/>
      </x:left>
      <x:right/>
      <x:top style="thin">
        <x:color indexed="64"/>
      </x:top>
      <x:bottom style="thin">
        <x:color theme="0" tint="-0.14996795556505021"/>
      </x:bottom>
      <x:diagonal/>
    </x:border>
    <x:border>
      <x:left/>
      <x:right style="thin">
        <x:color indexed="64"/>
      </x:right>
      <x:top style="thin">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x:top style="thin">
        <x:color theme="0" tint="-0.14996795556505021"/>
      </x:top>
      <x:bottom style="double">
        <x:color indexed="64"/>
      </x:bottom>
      <x:diagonal/>
    </x:border>
    <x:border>
      <x:left style="hair">
        <x:color indexed="64"/>
      </x:left>
      <x:right/>
      <x:top style="thin">
        <x:color theme="0" tint="-0.14996795556505021"/>
      </x:top>
      <x:bottom style="double">
        <x:color indexed="64"/>
      </x:bottom>
      <x:diagonal/>
    </x:border>
    <x:border>
      <x:left/>
      <x:right style="thin">
        <x:color indexed="64"/>
      </x:right>
      <x:top style="thin">
        <x:color theme="0" tint="-0.14996795556505021"/>
      </x:top>
      <x:bottom style="double">
        <x:color indexed="64"/>
      </x:bottom>
      <x:diagonal/>
    </x:border>
    <x:border>
      <x:left style="thin">
        <x:color indexed="64"/>
      </x:left>
      <x:right/>
      <x:top style="thin">
        <x:color theme="0" tint="-0.14996795556505021"/>
      </x:top>
      <x:bottom style="double">
        <x:color indexed="64"/>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x:right style="thin">
        <x:color indexed="64"/>
      </x:right>
      <x:top style="double">
        <x:color indexed="64"/>
      </x:top>
      <x:bottom style="thin">
        <x:color theme="0" tint="-0.14996795556505021"/>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style="hair">
        <x:color indexed="64"/>
      </x:right>
      <x:top style="thin">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
      <x:left/>
      <x:right style="hair">
        <x:color indexed="64"/>
      </x:right>
      <x:top style="thin">
        <x:color indexed="64"/>
      </x:top>
      <x:bottom style="hair">
        <x:color indexed="64"/>
      </x:bottom>
      <x:diagonal/>
    </x:border>
    <x:border>
      <x:left/>
      <x:right/>
      <x:top style="dashed">
        <x:color indexed="64"/>
      </x:top>
      <x:bottom style="hair">
        <x:color indexed="64"/>
      </x:bottom>
      <x:diagonal/>
    </x:border>
  </x:borders>
  <x:cellStyleXfs count="53">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2"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1" fontId="4" fillId="0" borderId="0"/>
    <x:xf numFmtId="171" fontId="2" fillId="0" borderId="0"/>
    <x:xf numFmtId="0" fontId="1" fillId="0" borderId="0"/>
    <x:xf numFmtId="0" fontId="4" fillId="0" borderId="0"/>
    <x:xf numFmtId="0" fontId="30" fillId="0" borderId="0"/>
    <x:xf numFmtId="0" fontId="2" fillId="0" borderId="0"/>
    <x:xf numFmtId="0" fontId="2" fillId="0" borderId="0"/>
    <x:xf numFmtId="0" fontId="35" fillId="0" borderId="0" applyNumberFormat="0" applyFill="0" applyBorder="0" applyAlignment="0" applyProtection="0"/>
  </x:cellStyleXfs>
  <x:cellXfs count="621">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6" fillId="0" borderId="0" xfId="0" applyFont="1" applyAlignment="1" applyProtection="1"/>
    <x:xf numFmtId="0" fontId="40" fillId="0" borderId="0" xfId="0" applyFont="1" applyAlignment="1" applyProtection="1">
      <x:alignment vertical="center"/>
    </x:xf>
    <x:xf numFmtId="0" fontId="34" fillId="0" borderId="0" xfId="0" applyFont="1" applyProtection="1"/>
    <x:xf numFmtId="0" fontId="41" fillId="0" borderId="0" xfId="0" applyFont="1" applyAlignment="1" applyProtection="1">
      <x:alignment vertical="center"/>
    </x:xf>
    <x:xf numFmtId="0" fontId="39" fillId="0" borderId="0" xfId="52" applyFont="1" applyAlignment="1" applyProtection="1">
      <x:alignment horizontal="left"/>
    </x:xf>
    <x:xf numFmtId="3" fontId="29" fillId="0" borderId="0" xfId="0" applyNumberFormat="1" applyFont="1" applyAlignment="1" applyProtection="1">
      <x:alignment horizontal="right"/>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8" fillId="0" borderId="11" xfId="0" applyFont="1" applyFill="1" applyBorder="1" applyAlignment="1" applyProtection="1">
      <x:alignment horizontal="right" wrapText="1"/>
    </x:xf>
    <x:xf numFmtId="0" fontId="29" fillId="35" borderId="0" xfId="0" applyFont="1" applyFill="1" applyAlignment="1" applyProtection="1">
      <x:alignment horizontal="center"/>
    </x:xf>
    <x:xf numFmtId="3" fontId="28" fillId="0" borderId="19" xfId="0" applyNumberFormat="1" applyFont="1" applyFill="1" applyBorder="1" applyAlignment="1" applyProtection="1">
      <x:alignment horizontal="right" vertical="center"/>
    </x:xf>
    <x:xf numFmtId="3" fontId="29" fillId="0" borderId="0" xfId="0" applyNumberFormat="1" applyFont="1" applyFill="1" applyAlignment="1" applyProtection="1">
      <x:alignment vertical="center"/>
    </x:xf>
    <x:xf numFmtId="3" fontId="28" fillId="0" borderId="19" xfId="0" applyNumberFormat="1" applyFont="1" applyFill="1" applyBorder="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2" applyFont="1" applyFill="1" applyProtection="1"/>
    <x:xf numFmtId="3" fontId="29" fillId="0" borderId="0" xfId="0" applyNumberFormat="1" applyFont="1" applyFill="1" applyAlignment="1" applyProtection="1">
      <x:alignment horizontal="right" vertical="center"/>
    </x:xf>
    <x:xf numFmtId="3" fontId="29" fillId="0" borderId="0" xfId="0" applyNumberFormat="1" applyFont="1" applyFill="1" applyAlignment="1" applyProtection="1">
      <x:alignment wrapText="1"/>
    </x:xf>
    <x:xf numFmtId="0" fontId="29" fillId="0" borderId="13" xfId="0" applyFont="1" applyFill="1" applyBorder="1" applyAlignment="1" applyProtection="1">
      <x:alignment vertical="center"/>
    </x:xf>
    <x:xf numFmtId="0" fontId="28" fillId="0" borderId="13" xfId="0" applyFont="1" applyFill="1" applyBorder="1" applyAlignment="1" applyProtection="1">
      <x:alignment vertical="center"/>
    </x:xf>
    <x:xf numFmtId="3" fontId="28" fillId="0" borderId="13" xfId="0" applyNumberFormat="1" applyFont="1" applyFill="1" applyBorder="1" applyAlignment="1" applyProtection="1">
      <x:alignment horizontal="right" vertical="center"/>
    </x:xf>
    <x:xf numFmtId="3" fontId="28" fillId="0" borderId="13" xfId="0" applyNumberFormat="1" applyFont="1" applyFill="1" applyBorder="1" applyAlignment="1" applyProtection="1">
      <x:alignment vertical="center"/>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7" fillId="0" borderId="24" xfId="0" applyNumberFormat="1" applyFont="1" applyFill="1" applyBorder="1" applyAlignment="1" applyProtection="1">
      <x:alignmen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3" fontId="31"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31" fillId="0" borderId="0" xfId="0" applyFont="1" applyFill="1" applyProtection="1"/>
    <x:xf numFmtId="0" fontId="29" fillId="0" borderId="0" xfId="0" applyFont="1" applyFill="1" applyBorder="1" applyProtection="1"/>
    <x:xf numFmtId="0" fontId="28" fillId="0" borderId="0" xfId="0" applyFont="1" applyFill="1" applyBorder="1" applyProtection="1"/>
    <x:xf numFmtId="3" fontId="31" fillId="0" borderId="0" xfId="0" applyNumberFormat="1" applyFont="1" applyFill="1" applyAlignment="1" applyProtection="1">
      <x:alignment horizontal="right"/>
    </x:xf>
    <x:xf numFmtId="0" fontId="28" fillId="0" borderId="0" xfId="0" applyFont="1" applyFill="1" applyBorder="1" applyAlignment="1" applyProtection="1">
      <x:alignment vertical="center"/>
    </x:xf>
    <x:xf numFmtId="0" fontId="29" fillId="0" borderId="12" xfId="0" applyFont="1" applyFill="1" applyBorder="1" applyAlignment="1" applyProtection="1">
      <x:alignment vertical="center"/>
    </x:xf>
    <x:xf numFmtId="0" fontId="32" fillId="0" borderId="12" xfId="0" applyFont="1" applyFill="1" applyBorder="1" applyAlignment="1" applyProtection="1">
      <x:alignment vertical="center"/>
    </x:xf>
    <x:xf numFmtId="0" fontId="28" fillId="0" borderId="0" xfId="0" applyFont="1" applyFill="1" applyBorder="1" applyAlignment="1" applyProtection="1"/>
    <x:xf numFmtId="3" fontId="28" fillId="0" borderId="0" xfId="0" applyNumberFormat="1" applyFont="1" applyFill="1" applyBorder="1" applyAlignment="1" applyProtection="1">
      <x:alignment horizontal="right"/>
    </x:xf>
    <x:xf numFmtId="0" fontId="29" fillId="0" borderId="18" xfId="0" applyFont="1" applyFill="1" applyBorder="1" applyAlignment="1" applyProtection="1">
      <x:alignment vertical="center"/>
    </x:xf>
    <x:xf numFmtId="0" fontId="32"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3" fontId="29" fillId="0" borderId="0" xfId="0" applyNumberFormat="1" applyFont="1" applyAlignment="1" applyProtection="1">
      <x:alignment horizontal="center"/>
    </x:xf>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29" fillId="0" borderId="10" xfId="0" applyFont="1" applyBorder="1" applyProtection="1"/>
    <x:xf numFmtId="0" fontId="29" fillId="0" borderId="0" xfId="0" applyFont="1" applyAlignment="1" applyProtection="1">
      <x:alignment wrapText="1"/>
    </x:xf>
    <x:xf numFmtId="0" fontId="29" fillId="0" borderId="14" xfId="0" applyFont="1" applyFill="1" applyBorder="1" applyProtection="1"/>
    <x:xf numFmtId="4" fontId="29" fillId="0" borderId="56" xfId="0" applyNumberFormat="1" applyFont="1" applyFill="1" applyBorder="1" applyProtection="1"/>
    <x:xf numFmtId="4" fontId="29" fillId="36" borderId="45" xfId="0" applyNumberFormat="1" applyFont="1" applyFill="1" applyBorder="1" applyProtection="1"/>
    <x:xf numFmtId="4" fontId="29" fillId="0" borderId="45" xfId="0" applyNumberFormat="1" applyFont="1" applyFill="1" applyBorder="1" applyProtection="1"/>
    <x:xf numFmtId="3" fontId="29" fillId="0" borderId="45" xfId="0" applyNumberFormat="1" applyFont="1" applyFill="1" applyBorder="1" applyProtection="1"/>
    <x:xf numFmtId="0" fontId="29" fillId="34" borderId="0" xfId="0" applyFont="1" applyFill="1" applyBorder="1" applyAlignment="1" applyProtection="1">
      <x:alignment horizontal="center"/>
    </x:xf>
    <x:xf numFmtId="0" fontId="29" fillId="33" borderId="0" xfId="0" applyFont="1" applyFill="1" applyProtection="1"/>
    <x:xf numFmtId="4" fontId="29" fillId="0" borderId="87" xfId="0" applyNumberFormat="1" applyFont="1" applyFill="1" applyBorder="1" applyProtection="1"/>
    <x:xf numFmtId="4" fontId="29" fillId="0" borderId="46" xfId="0" applyNumberFormat="1" applyFont="1" applyFill="1" applyBorder="1" applyProtection="1"/>
    <x:xf numFmtId="3" fontId="29" fillId="0" borderId="46"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62" xfId="0" applyNumberFormat="1" applyFont="1" applyFill="1" applyBorder="1" applyProtection="1"/>
    <x:xf numFmtId="4" fontId="29" fillId="0" borderId="47" xfId="0" applyNumberFormat="1" applyFont="1" applyFill="1" applyBorder="1" applyProtection="1"/>
    <x:xf numFmtId="3" fontId="29" fillId="0" borderId="47"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66" xfId="0" applyNumberFormat="1" applyFont="1" applyFill="1" applyBorder="1" applyProtection="1"/>
    <x:xf numFmtId="4" fontId="29" fillId="36" borderId="48" xfId="0" applyNumberFormat="1" applyFont="1" applyFill="1" applyBorder="1" applyProtection="1"/>
    <x:xf numFmtId="4" fontId="29" fillId="0" borderId="48" xfId="0" applyNumberFormat="1" applyFont="1" applyFill="1" applyBorder="1" applyProtection="1"/>
    <x:xf numFmtId="3" fontId="29" fillId="0" borderId="48"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78" xfId="0" applyNumberFormat="1" applyFont="1" applyFill="1" applyBorder="1" applyProtection="1"/>
    <x:xf numFmtId="4" fontId="29" fillId="0" borderId="49" xfId="0" applyNumberFormat="1" applyFont="1" applyFill="1" applyBorder="1" applyProtection="1"/>
    <x:xf numFmtId="3" fontId="29" fillId="0" borderId="49" xfId="0" applyNumberFormat="1" applyFont="1" applyFill="1" applyBorder="1" applyProtection="1"/>
    <x:xf numFmtId="4" fontId="29" fillId="0" borderId="64" xfId="0" applyNumberFormat="1" applyFont="1" applyFill="1" applyBorder="1" applyProtection="1"/>
    <x:xf numFmtId="4" fontId="29" fillId="0" borderId="50" xfId="0" applyNumberFormat="1" applyFont="1" applyFill="1" applyBorder="1" applyProtection="1"/>
    <x:xf numFmtId="3" fontId="29" fillId="0" borderId="50" xfId="0" applyNumberFormat="1" applyFont="1" applyFill="1" applyBorder="1" applyProtection="1"/>
    <x:xf numFmtId="0" fontId="29" fillId="0" borderId="0" xfId="0" applyFont="1" applyFill="1" applyBorder="1" applyAlignment="1" applyProtection="1">
      <x:alignment wrapText="1"/>
    </x:xf>
    <x:xf numFmtId="4" fontId="29" fillId="0" borderId="68" xfId="0" applyNumberFormat="1" applyFont="1" applyFill="1" applyBorder="1" applyProtection="1"/>
    <x:xf numFmtId="0" fontId="28" fillId="0" borderId="39" xfId="0" applyFont="1" applyBorder="1" applyProtection="1"/>
    <x:xf numFmtId="0" fontId="28" fillId="0" borderId="39" xfId="0" applyFont="1" applyBorder="1" applyAlignment="1" applyProtection="1">
      <x:alignment horizontal="right"/>
    </x:xf>
    <x:xf numFmtId="4" fontId="29" fillId="0" borderId="70" xfId="0" applyNumberFormat="1" applyFont="1" applyFill="1" applyBorder="1" applyProtection="1"/>
    <x:xf numFmtId="4" fontId="29" fillId="0" borderId="52" xfId="0" applyNumberFormat="1" applyFont="1" applyFill="1" applyBorder="1" applyProtection="1"/>
    <x:xf numFmtId="3" fontId="29" fillId="0" borderId="52"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51" xfId="0" applyNumberFormat="1" applyFont="1" applyFill="1" applyBorder="1" applyProtection="1"/>
    <x:xf numFmtId="3" fontId="29" fillId="0" borderId="51"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44" xfId="0" applyNumberFormat="1" applyFont="1" applyBorder="1" applyAlignment="1" applyProtection="1">
      <x:alignment vertical="center"/>
    </x:xf>
    <x:xf numFmtId="4" fontId="29" fillId="0" borderId="24"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9" applyFont="1" applyAlignment="1" applyProtection="1">
      <x:alignment horizontal="right"/>
    </x:xf>
    <x:xf numFmtId="0" fontId="29" fillId="0" borderId="0" xfId="39" applyFont="1" applyAlignment="1" applyProtection="1">
      <x:alignment horizontal="left"/>
    </x:xf>
    <x:xf numFmtId="0" fontId="29" fillId="0" borderId="0" xfId="39" applyFont="1" applyAlignment="1" applyProtection="1">
      <x:alignment horizontal="center"/>
    </x:xf>
    <x:xf numFmtId="0" fontId="29" fillId="0" borderId="0" xfId="39" applyFont="1" applyFill="1" applyAlignment="1" applyProtection="1">
      <x:alignment horizontal="left"/>
    </x:xf>
    <x:xf numFmtId="0" fontId="29" fillId="0" borderId="0" xfId="39" applyFont="1" applyProtection="1"/>
    <x:xf numFmtId="0" fontId="27" fillId="0" borderId="0" xfId="39" applyFont="1" applyFill="1" applyAlignment="1" applyProtection="1">
      <x:alignment horizontal="left"/>
    </x:xf>
    <x:xf numFmtId="3" fontId="29" fillId="0" borderId="0" xfId="39" applyNumberFormat="1" applyFont="1" applyAlignment="1" applyProtection="1">
      <x:alignment horizontal="right"/>
    </x:xf>
    <x:xf numFmtId="0" fontId="28" fillId="0" borderId="0" xfId="39" applyFont="1" applyBorder="1" applyAlignment="1" applyProtection="1">
      <x:alignment horizontal="right"/>
    </x:xf>
    <x:xf numFmtId="3" fontId="29" fillId="0" borderId="0" xfId="39" applyNumberFormat="1" applyFont="1" applyFill="1" applyAlignment="1" applyProtection="1">
      <x:alignment horizontal="left"/>
    </x:xf>
    <x:xf numFmtId="3" fontId="29" fillId="0" borderId="0" xfId="39" applyNumberFormat="1" applyFont="1" applyAlignment="1" applyProtection="1">
      <x:alignment horizontal="left"/>
    </x:xf>
    <x:xf numFmtId="3" fontId="29" fillId="0" borderId="0" xfId="39" applyNumberFormat="1" applyFont="1" applyAlignment="1" applyProtection="1">
      <x:alignment horizontal="center"/>
    </x:xf>
    <x:xf numFmtId="0" fontId="29" fillId="0" borderId="11" xfId="39" applyFont="1" applyBorder="1" applyAlignment="1" applyProtection="1">
      <x:alignment horizontal="left"/>
    </x:xf>
    <x:xf numFmtId="0" fontId="29" fillId="0" borderId="11" xfId="39" applyFont="1" applyBorder="1" applyAlignment="1" applyProtection="1">
      <x:alignment horizontal="right"/>
    </x:xf>
    <x:xf numFmtId="0" fontId="29" fillId="0" borderId="11" xfId="39" applyFont="1" applyBorder="1" applyAlignment="1" applyProtection="1">
      <x:alignment horizontal="right" wrapText="1"/>
    </x:xf>
    <x:xf numFmtId="0" fontId="29" fillId="0" borderId="11" xfId="0" applyFont="1" applyBorder="1" applyAlignment="1" applyProtection="1">
      <x:alignment horizontal="right" wrapText="1"/>
    </x:xf>
    <x:xf numFmtId="3" fontId="29" fillId="35" borderId="0" xfId="39" applyNumberFormat="1" applyFont="1" applyFill="1" applyAlignment="1" applyProtection="1">
      <x:alignment horizontal="center"/>
    </x:xf>
    <x:xf numFmtId="0" fontId="28" fillId="0" borderId="0" xfId="39" applyFont="1" applyFill="1" applyProtection="1"/>
    <x:xf numFmtId="0" fontId="29" fillId="0" borderId="0" xfId="39" applyFont="1" applyFill="1" applyProtection="1"/>
    <x:xf numFmtId="0" fontId="29" fillId="0" borderId="14" xfId="39" applyFont="1" applyBorder="1" applyAlignment="1" applyProtection="1">
      <x:alignment horizontal="left" vertical="center"/>
    </x:xf>
    <x:xf numFmtId="3" fontId="29" fillId="0" borderId="14" xfId="39" applyNumberFormat="1" applyFont="1" applyBorder="1" applyAlignment="1" applyProtection="1">
      <x:alignment horizontal="right" vertical="center"/>
    </x:xf>
    <x:xf numFmtId="3" fontId="29" fillId="0" borderId="0" xfId="39" applyNumberFormat="1" applyFont="1" applyAlignment="1" applyProtection="1">
      <x:alignment horizontal="right" vertical="center"/>
    </x:xf>
    <x:xf numFmtId="3" fontId="29" fillId="0" borderId="0" xfId="39" applyNumberFormat="1" applyFont="1" applyBorder="1" applyAlignment="1" applyProtection="1">
      <x:alignment horizontal="right"/>
    </x:xf>
    <x:xf numFmtId="3" fontId="29" fillId="34" borderId="0" xfId="39" applyNumberFormat="1" applyFont="1" applyFill="1" applyAlignment="1" applyProtection="1">
      <x:alignment horizontal="center"/>
    </x:xf>
    <x:xf numFmtId="0" fontId="29" fillId="33" borderId="0" xfId="39" applyFont="1" applyFill="1" applyProtection="1"/>
    <x:xf numFmtId="0" fontId="29" fillId="0" borderId="0" xfId="39" applyFont="1" applyBorder="1" applyAlignment="1" applyProtection="1">
      <x:alignment horizontal="left" vertical="center"/>
    </x:xf>
    <x:xf numFmtId="0" fontId="29" fillId="0" borderId="12" xfId="39" applyFont="1" applyBorder="1" applyAlignment="1" applyProtection="1">
      <x:alignment horizontal="left" vertical="center"/>
    </x:xf>
    <x:xf numFmtId="3" fontId="29" fillId="0" borderId="12" xfId="39" applyNumberFormat="1" applyFont="1" applyBorder="1" applyAlignment="1" applyProtection="1">
      <x:alignment horizontal="right" vertical="center"/>
    </x:xf>
    <x:xf numFmtId="0" fontId="29" fillId="0" borderId="13" xfId="39" applyFont="1" applyBorder="1" applyAlignment="1" applyProtection="1">
      <x:alignment horizontal="left" vertical="center"/>
    </x:xf>
    <x:xf numFmtId="3" fontId="29" fillId="0" borderId="0" xfId="39" applyNumberFormat="1" applyFont="1" applyFill="1" applyAlignment="1" applyProtection="1">
      <x:alignment horizontal="center"/>
    </x:xf>
    <x:xf numFmtId="164" fontId="29" fillId="0" borderId="14" xfId="39" applyNumberFormat="1" applyFont="1" applyFill="1" applyBorder="1" applyAlignment="1" applyProtection="1">
      <x:alignment horizontal="right" vertical="center"/>
    </x:xf>
    <x:xf numFmtId="164" fontId="29" fillId="0" borderId="0" xfId="39" applyNumberFormat="1" applyFont="1" applyFill="1" applyAlignment="1" applyProtection="1">
      <x:alignment horizontal="right" vertical="center"/>
    </x:xf>
    <x:xf numFmtId="4" fontId="29" fillId="0" borderId="12" xfId="39" applyNumberFormat="1" applyFont="1" applyBorder="1" applyAlignment="1" applyProtection="1">
      <x:alignment horizontal="right" vertical="center"/>
    </x:xf>
    <x:xf numFmtId="4" fontId="29" fillId="0" borderId="0" xfId="39" applyNumberFormat="1" applyFont="1" applyBorder="1" applyAlignment="1" applyProtection="1">
      <x:alignment horizontal="right"/>
    </x:xf>
    <x:xf numFmtId="168" fontId="29" fillId="0" borderId="0" xfId="39" applyNumberFormat="1" applyFont="1" applyAlignment="1" applyProtection="1">
      <x:alignment horizontal="left"/>
    </x:xf>
    <x:xf numFmtId="168" fontId="29" fillId="34" borderId="0" xfId="39" applyNumberFormat="1" applyFont="1" applyFill="1" applyAlignment="1" applyProtection="1">
      <x:alignment horizontal="center"/>
    </x:xf>
    <x:xf numFmtId="164" fontId="29" fillId="0" borderId="0" xfId="39" applyNumberFormat="1" applyFont="1" applyAlignment="1" applyProtection="1">
      <x:alignment horizontal="right" vertical="center"/>
    </x:xf>
    <x:xf numFmtId="4" fontId="29" fillId="0" borderId="0" xfId="39" applyNumberFormat="1" applyFont="1" applyFill="1" applyBorder="1" applyAlignment="1" applyProtection="1">
      <x:alignment horizontal="right" vertical="center"/>
    </x:xf>
    <x:xf numFmtId="4" fontId="29" fillId="0" borderId="0" xfId="39" applyNumberFormat="1" applyFont="1" applyBorder="1" applyAlignment="1" applyProtection="1">
      <x:alignment horizontal="right" vertical="center"/>
    </x:xf>
    <x:xf numFmtId="4" fontId="29" fillId="0" borderId="13" xfId="39" applyNumberFormat="1" applyFont="1" applyBorder="1" applyAlignment="1" applyProtection="1">
      <x:alignment horizontal="right" vertical="center"/>
    </x:xf>
    <x:xf numFmtId="3" fontId="28" fillId="0" borderId="0" xfId="39" applyNumberFormat="1" applyFont="1" applyBorder="1" applyAlignment="1" applyProtection="1">
      <x:alignment horizontal="right"/>
    </x:xf>
    <x:xf numFmtId="3" fontId="28" fillId="0" borderId="29" xfId="39" applyNumberFormat="1" applyFont="1" applyBorder="1" applyAlignment="1" applyProtection="1">
      <x:alignment horizontal="right" vertical="center"/>
    </x:xf>
    <x:xf numFmtId="0" fontId="28" fillId="0" borderId="10" xfId="39" applyFont="1" applyBorder="1" applyAlignment="1" applyProtection="1">
      <x:alignment horizontal="right" vertical="center"/>
    </x:xf>
    <x:xf numFmtId="3" fontId="28" fillId="0" borderId="10" xfId="39" applyNumberFormat="1" applyFont="1" applyBorder="1" applyAlignment="1" applyProtection="1">
      <x:alignment horizontal="right"/>
    </x:xf>
    <x:xf numFmtId="0" fontId="28" fillId="0" borderId="0" xfId="39" applyFont="1" applyBorder="1" applyAlignment="1" applyProtection="1">
      <x:alignment horizontal="right" vertical="center"/>
    </x:xf>
    <x:xf numFmtId="0" fontId="0" fillId="0" borderId="0" xfId="0" applyProtection="1"/>
    <x:xf numFmtId="4" fontId="29" fillId="0" borderId="0" xfId="39" applyNumberFormat="1" applyFont="1" applyAlignment="1" applyProtection="1">
      <x:alignment horizontal="right" vertical="center"/>
    </x:xf>
    <x:xf numFmtId="0" fontId="29" fillId="0" borderId="10" xfId="39" applyFont="1" applyBorder="1" applyProtection="1"/>
    <x:xf numFmtId="4" fontId="29" fillId="0" borderId="10" xfId="39" applyNumberFormat="1" applyFont="1" applyBorder="1" applyAlignment="1" applyProtection="1">
      <x:alignment horizontal="right"/>
    </x:xf>
    <x:xf numFmtId="0" fontId="29" fillId="0" borderId="0" xfId="39" applyFont="1" applyBorder="1" applyProtection="1"/>
    <x:xf numFmtId="4" fontId="29" fillId="0" borderId="14" xfId="39" applyNumberFormat="1" applyFont="1" applyFill="1" applyBorder="1" applyAlignment="1" applyProtection="1">
      <x:alignment horizontal="right"/>
    </x:xf>
    <x:xf numFmtId="3" fontId="28" fillId="0" borderId="19" xfId="39" applyNumberFormat="1" applyFont="1" applyBorder="1" applyAlignment="1" applyProtection="1">
      <x:alignment horizontal="right"/>
    </x:xf>
    <x:xf numFmtId="3" fontId="28" fillId="0" borderId="29" xfId="39" applyNumberFormat="1" applyFont="1" applyBorder="1" applyAlignment="1" applyProtection="1">
      <x:alignment horizontal="right"/>
    </x:xf>
    <x:xf numFmtId="0" fontId="28" fillId="0" borderId="10" xfId="39" applyFont="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2" fontId="29" fillId="0" borderId="12" xfId="39" applyNumberFormat="1" applyFont="1" applyBorder="1" applyAlignment="1" applyProtection="1">
      <x:alignment horizontal="right" vertical="center"/>
    </x:xf>
    <x:xf numFmtId="2" fontId="29" fillId="0" borderId="0" xfId="39" applyNumberFormat="1" applyFont="1" applyAlignment="1" applyProtection="1">
      <x:alignment horizontal="right" vertical="center"/>
    </x:xf>
    <x:xf numFmtId="172" fontId="29" fillId="0" borderId="0" xfId="39" applyNumberFormat="1" applyFont="1" applyProtection="1"/>
    <x:xf numFmtId="3" fontId="29" fillId="34" borderId="0" xfId="39"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9" applyFont="1" applyFill="1" applyAlignment="1" applyProtection="1">
      <x:alignment horizontal="center"/>
    </x:xf>
    <x:xf numFmtId="0" fontId="29" fillId="0" borderId="13" xfId="0" applyFont="1" applyBorder="1" applyAlignment="1" applyProtection="1">
      <x:alignment horizontal="right"/>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5"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3" fontId="29" fillId="0" borderId="56" xfId="0" applyNumberFormat="1" applyFont="1" applyBorder="1" applyAlignment="1" applyProtection="1">
      <x:alignment vertical="center"/>
    </x:xf>
    <x:xf numFmtId="3" fontId="29" fillId="0" borderId="45" xfId="0" applyNumberFormat="1" applyFont="1" applyBorder="1" applyAlignment="1" applyProtection="1">
      <x:alignment vertical="center"/>
    </x:xf>
    <x:xf numFmtId="3" fontId="29" fillId="0" borderId="54" xfId="0" applyNumberFormat="1" applyFont="1" applyBorder="1" applyAlignment="1" applyProtection="1">
      <x:alignment vertical="center"/>
    </x:xf>
    <x:xf numFmtId="3" fontId="29" fillId="0" borderId="55" xfId="0" applyNumberFormat="1" applyFont="1" applyBorder="1" applyAlignment="1" applyProtection="1">
      <x:alignment vertical="center"/>
    </x:xf>
    <x:xf numFmtId="0" fontId="29" fillId="0" borderId="53" xfId="0" applyFont="1" applyBorder="1" applyAlignment="1" applyProtection="1">
      <x:alignment horizontal="right" vertical="center"/>
    </x:xf>
    <x:xf numFmtId="3" fontId="29" fillId="0" borderId="60" xfId="0" applyNumberFormat="1" applyFont="1" applyBorder="1" applyAlignment="1" applyProtection="1">
      <x:alignment vertical="center"/>
    </x:xf>
    <x:xf numFmtId="3" fontId="29" fillId="0" borderId="57" xfId="0" applyNumberFormat="1" applyFont="1" applyBorder="1" applyAlignment="1" applyProtection="1">
      <x:alignment vertical="center"/>
    </x:xf>
    <x:xf numFmtId="0" fontId="28" fillId="0" borderId="33" xfId="0" applyFont="1" applyBorder="1" applyAlignment="1" applyProtection="1">
      <x:alignment horizontal="right" vertical="center"/>
    </x:xf>
    <x:xf numFmtId="3" fontId="29" fillId="0" borderId="37" xfId="0" applyNumberFormat="1" applyFont="1" applyBorder="1" applyAlignment="1" applyProtection="1">
      <x:alignment vertical="center"/>
    </x:xf>
    <x:xf numFmtId="3" fontId="29" fillId="0" borderId="38" xfId="0" applyNumberFormat="1" applyFont="1" applyBorder="1" applyAlignment="1" applyProtection="1">
      <x:alignment vertical="center"/>
    </x:xf>
    <x:xf numFmtId="3" fontId="29" fillId="0" borderId="35" xfId="0" applyNumberFormat="1" applyFont="1" applyBorder="1" applyAlignment="1" applyProtection="1">
      <x:alignment vertical="center"/>
    </x:xf>
    <x:xf numFmtId="3" fontId="29" fillId="0" borderId="36" xfId="0" applyNumberFormat="1" applyFont="1" applyBorder="1" applyAlignment="1" applyProtection="1">
      <x:alignment vertical="center"/>
    </x:xf>
    <x:xf numFmtId="0" fontId="29" fillId="35" borderId="0" xfId="0" applyFont="1" applyFill="1" applyAlignment="1" applyProtection="1">
      <x:alignment horizontal="right" vertical="center"/>
    </x:xf>
    <x:xf numFmtId="0" fontId="27" fillId="0" borderId="0" xfId="0" applyFont="1" applyFill="1" applyAlignment="1" applyProtection="1"/>
    <x:xf numFmtId="0" fontId="29" fillId="0" borderId="10" xfId="50" applyFont="1" applyBorder="1" applyProtection="1"/>
    <x:xf numFmtId="0" fontId="29" fillId="0" borderId="0" xfId="50" applyFont="1" applyBorder="1" applyProtection="1"/>
    <x:xf numFmtId="0" fontId="29" fillId="0" borderId="0" xfId="50" applyFont="1" applyProtection="1"/>
    <x:xf numFmtId="0" fontId="29" fillId="0" borderId="0" xfId="50" applyFont="1" applyAlignment="1" applyProtection="1">
      <x:alignment horizontal="right"/>
    </x:xf>
    <x:xf numFmtId="0" fontId="29" fillId="0" borderId="42" xfId="51" applyFont="1" applyFill="1" applyBorder="1" applyAlignment="1" applyProtection="1">
      <x:alignment horizontal="right" wrapText="1"/>
    </x:xf>
    <x:xf numFmtId="0" fontId="29" fillId="0" borderId="17" xfId="51" applyFont="1" applyFill="1" applyBorder="1" applyAlignment="1" applyProtection="1">
      <x:alignment horizontal="right" wrapText="1"/>
    </x:xf>
    <x:xf numFmtId="0" fontId="29" fillId="35" borderId="0" xfId="51" applyFont="1" applyFill="1" applyBorder="1" applyAlignment="1" applyProtection="1">
      <x:alignment horizontal="center" vertical="center" wrapText="1"/>
    </x:xf>
    <x:xf numFmtId="0" fontId="29" fillId="0" borderId="14" xfId="50" applyFont="1" applyBorder="1" applyAlignment="1" applyProtection="1">
      <x:alignment vertical="center"/>
    </x:xf>
    <x:xf numFmtId="0" fontId="29" fillId="0" borderId="14" xfId="50" applyFont="1" applyBorder="1" applyAlignment="1" applyProtection="1">
      <x:alignment horizontal="right" vertical="center"/>
    </x:xf>
    <x:xf numFmtId="0" fontId="29" fillId="0" borderId="12" xfId="50" applyFont="1" applyBorder="1" applyAlignment="1" applyProtection="1">
      <x:alignment vertical="center"/>
    </x:xf>
    <x:xf numFmtId="0" fontId="29" fillId="0" borderId="12" xfId="50" applyFont="1" applyBorder="1" applyAlignment="1" applyProtection="1">
      <x:alignment horizontal="right" vertical="center"/>
    </x:xf>
    <x:xf numFmtId="0" fontId="29" fillId="0" borderId="0" xfId="50" applyFont="1" applyBorder="1" applyAlignment="1" applyProtection="1">
      <x:alignment vertical="center"/>
    </x:xf>
    <x:xf numFmtId="0" fontId="29" fillId="0" borderId="0" xfId="50" applyFont="1" applyBorder="1" applyAlignment="1" applyProtection="1">
      <x:alignment horizontal="right" vertical="center"/>
    </x:xf>
    <x:xf numFmtId="4" fontId="29" fillId="0" borderId="50" xfId="50" applyNumberFormat="1" applyFont="1" applyFill="1" applyBorder="1" applyAlignment="1" applyProtection="1">
      <x:alignment vertical="center"/>
    </x:xf>
    <x:xf numFmtId="4" fontId="29" fillId="0" borderId="63" xfId="50" applyNumberFormat="1" applyFont="1" applyFill="1" applyBorder="1" applyAlignment="1" applyProtection="1">
      <x:alignment vertical="center"/>
    </x:xf>
    <x:xf numFmtId="4" fontId="29" fillId="0" borderId="64" xfId="50" applyNumberFormat="1" applyFont="1" applyFill="1" applyBorder="1" applyAlignment="1" applyProtection="1">
      <x:alignment vertical="center"/>
    </x:xf>
    <x:xf numFmtId="4" fontId="29" fillId="0" borderId="47" xfId="50" applyNumberFormat="1" applyFont="1" applyFill="1" applyBorder="1" applyAlignment="1" applyProtection="1">
      <x:alignment vertical="center"/>
    </x:xf>
    <x:xf numFmtId="4" fontId="29" fillId="0" borderId="61" xfId="50" applyNumberFormat="1" applyFont="1" applyFill="1" applyBorder="1" applyAlignment="1" applyProtection="1">
      <x:alignment vertical="center"/>
    </x:xf>
    <x:xf numFmtId="3" fontId="29" fillId="0" borderId="47" xfId="50" applyNumberFormat="1" applyFont="1" applyFill="1" applyBorder="1" applyAlignment="1" applyProtection="1">
      <x:alignment vertical="center"/>
    </x:xf>
    <x:xf numFmtId="4" fontId="29" fillId="0" borderId="47" xfId="50" applyNumberFormat="1" applyFont="1" applyBorder="1" applyAlignment="1" applyProtection="1">
      <x:alignment vertical="center"/>
    </x:xf>
    <x:xf numFmtId="3" fontId="29" fillId="0" borderId="47" xfId="50" applyNumberFormat="1" applyFont="1" applyBorder="1" applyAlignment="1" applyProtection="1">
      <x:alignment vertical="center"/>
    </x:xf>
    <x:xf numFmtId="4" fontId="29" fillId="0" borderId="64" xfId="50" applyNumberFormat="1" applyFont="1" applyBorder="1" applyAlignment="1" applyProtection="1">
      <x:alignment vertical="center"/>
    </x:xf>
    <x:xf numFmtId="4" fontId="29" fillId="0" borderId="50" xfId="50" applyNumberFormat="1" applyFont="1" applyBorder="1" applyAlignment="1" applyProtection="1">
      <x:alignment vertical="center"/>
    </x:xf>
    <x:xf numFmtId="3" fontId="29" fillId="0" borderId="50" xfId="50" applyNumberFormat="1" applyFont="1" applyBorder="1" applyAlignment="1" applyProtection="1">
      <x:alignment vertical="center"/>
    </x:xf>
    <x:xf numFmtId="0" fontId="29" fillId="0" borderId="20" xfId="50" applyFont="1" applyBorder="1" applyAlignment="1" applyProtection="1">
      <x:alignment vertical="center"/>
    </x:xf>
    <x:xf numFmtId="0" fontId="29" fillId="0" borderId="20" xfId="50" applyFont="1" applyBorder="1" applyAlignment="1" applyProtection="1">
      <x:alignment horizontal="right" vertical="center"/>
    </x:xf>
    <x:xf numFmtId="4" fontId="29" fillId="0" borderId="66" xfId="50" applyNumberFormat="1" applyFont="1" applyFill="1" applyBorder="1" applyAlignment="1" applyProtection="1">
      <x:alignment vertical="center"/>
    </x:xf>
    <x:xf numFmtId="4" fontId="29" fillId="0" borderId="48" xfId="50" applyNumberFormat="1" applyFont="1" applyFill="1" applyBorder="1" applyAlignment="1" applyProtection="1">
      <x:alignment vertical="center"/>
    </x:xf>
    <x:xf numFmtId="4" fontId="29" fillId="0" borderId="65" xfId="50" applyNumberFormat="1" applyFont="1" applyFill="1" applyBorder="1" applyAlignment="1" applyProtection="1">
      <x:alignment vertical="center"/>
    </x:xf>
    <x:xf numFmtId="4" fontId="29" fillId="0" borderId="66" xfId="50" applyNumberFormat="1" applyFont="1" applyBorder="1" applyAlignment="1" applyProtection="1">
      <x:alignment vertical="center"/>
    </x:xf>
    <x:xf numFmtId="4" fontId="29" fillId="0" borderId="48" xfId="50" applyNumberFormat="1" applyFont="1" applyBorder="1" applyAlignment="1" applyProtection="1">
      <x:alignment vertical="center"/>
    </x:xf>
    <x:xf numFmtId="3" fontId="29" fillId="0" borderId="48" xfId="50" applyNumberFormat="1" applyFont="1" applyBorder="1" applyAlignment="1" applyProtection="1">
      <x:alignment vertical="center"/>
    </x:xf>
    <x:xf numFmtId="4" fontId="29" fillId="0" borderId="65" xfId="50" applyNumberFormat="1" applyFont="1" applyBorder="1" applyAlignment="1" applyProtection="1">
      <x:alignment vertical="center"/>
    </x:xf>
    <x:xf numFmtId="4" fontId="29" fillId="0" borderId="61" xfId="50" applyNumberFormat="1" applyFont="1" applyBorder="1" applyAlignment="1" applyProtection="1">
      <x:alignment vertical="center"/>
    </x:xf>
    <x:xf numFmtId="4" fontId="29" fillId="0" borderId="51" xfId="50" applyNumberFormat="1" applyFont="1" applyBorder="1" applyAlignment="1" applyProtection="1">
      <x:alignment vertical="center"/>
    </x:xf>
    <x:xf numFmtId="4" fontId="29" fillId="0" borderId="67" xfId="50" applyNumberFormat="1" applyFont="1" applyBorder="1" applyAlignment="1" applyProtection="1">
      <x:alignment vertical="center"/>
    </x:xf>
    <x:xf numFmtId="3" fontId="29" fillId="0" borderId="51" xfId="50" applyNumberFormat="1" applyFont="1" applyBorder="1" applyAlignment="1" applyProtection="1">
      <x:alignment vertical="center"/>
    </x:xf>
    <x:xf numFmtId="0" fontId="28" fillId="0" borderId="39" xfId="0" applyFont="1" applyBorder="1" applyAlignment="1" applyProtection="1">
      <x:alignment horizontal="left" vertical="center" wrapText="1"/>
    </x:xf>
    <x:xf numFmtId="0" fontId="28" fillId="0" borderId="39" xfId="0" applyFont="1" applyBorder="1" applyAlignment="1" applyProtection="1">
      <x:alignment horizontal="right" vertical="center" wrapText="1"/>
    </x:xf>
    <x:xf numFmtId="4" fontId="29" fillId="0" borderId="70" xfId="0" applyNumberFormat="1" applyFont="1" applyBorder="1" applyAlignment="1" applyProtection="1">
      <x:alignment vertical="center" wrapText="1"/>
    </x:xf>
    <x:xf numFmtId="4" fontId="29" fillId="0" borderId="52" xfId="0" applyNumberFormat="1" applyFont="1" applyBorder="1" applyAlignment="1" applyProtection="1">
      <x:alignment vertical="center" wrapText="1"/>
    </x:xf>
    <x:xf numFmtId="4" fontId="29" fillId="0" borderId="69" xfId="0" applyNumberFormat="1" applyFont="1" applyBorder="1" applyAlignment="1" applyProtection="1">
      <x:alignment vertical="center" wrapText="1"/>
    </x:xf>
    <x:xf numFmtId="3" fontId="29" fillId="0" borderId="52" xfId="45" applyNumberFormat="1" applyFont="1" applyBorder="1" applyAlignment="1" applyProtection="1">
      <x:alignment vertical="center"/>
    </x:xf>
    <x:xf numFmtId="0" fontId="28" fillId="0" borderId="0" xfId="0" applyFont="1" applyBorder="1" applyAlignment="1" applyProtection="1">
      <x:alignment horizontal="left" vertical="center" wrapText="1"/>
    </x:xf>
    <x:xf numFmtId="4" fontId="29" fillId="0" borderId="51" xfId="0" applyNumberFormat="1" applyFont="1" applyBorder="1" applyAlignment="1" applyProtection="1">
      <x:alignment vertical="center" wrapText="1"/>
    </x:xf>
    <x:xf numFmtId="4" fontId="29" fillId="0" borderId="67" xfId="0" applyNumberFormat="1" applyFont="1" applyBorder="1" applyAlignment="1" applyProtection="1">
      <x:alignment vertical="center" wrapText="1"/>
    </x:xf>
    <x:xf numFmtId="3" fontId="29" fillId="0" borderId="51" xfId="45" applyNumberFormat="1" applyFont="1" applyBorder="1" applyAlignment="1" applyProtection="1">
      <x:alignment vertical="center"/>
    </x:xf>
    <x:xf numFmtId="0" fontId="28" fillId="0" borderId="18" xfId="0" applyFont="1" applyBorder="1" applyAlignment="1" applyProtection="1">
      <x:alignment horizontal="left" vertical="center" wrapText="1"/>
    </x:xf>
    <x:xf numFmtId="0" fontId="28" fillId="0" borderId="24" xfId="0" applyFont="1" applyBorder="1" applyAlignment="1" applyProtection="1">
      <x:alignment horizontal="right" vertical="center" wrapText="1"/>
    </x:xf>
    <x:xf numFmtId="4" fontId="29" fillId="0" borderId="44" xfId="0" applyNumberFormat="1" applyFont="1" applyFill="1" applyBorder="1" applyAlignment="1" applyProtection="1">
      <x:alignment vertical="center" wrapText="1"/>
    </x:xf>
    <x:xf numFmtId="4" fontId="29" fillId="0" borderId="24" xfId="0" applyNumberFormat="1" applyFont="1" applyFill="1" applyBorder="1" applyAlignment="1" applyProtection="1">
      <x:alignment vertical="center" wrapText="1"/>
    </x:xf>
    <x:xf numFmtId="4" fontId="29" fillId="0" borderId="25" xfId="0" applyNumberFormat="1" applyFont="1" applyFill="1" applyBorder="1" applyAlignment="1" applyProtection="1">
      <x:alignment vertical="center" wrapText="1"/>
    </x:xf>
    <x:xf numFmtId="0" fontId="27" fillId="0" borderId="0" xfId="0" applyFont="1" applyFill="1" applyAlignment="1" applyProtection="1">
      <x:alignment horizontal="left" vertical="top"/>
    </x:xf>
    <x:xf numFmtId="0" fontId="29" fillId="35"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63" xfId="0" applyNumberFormat="1" applyFont="1" applyFill="1" applyBorder="1" applyProtection="1"/>
    <x:xf numFmtId="3" fontId="29" fillId="0" borderId="45" xfId="45"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61" xfId="0" applyNumberFormat="1" applyFont="1" applyFill="1" applyBorder="1" applyProtection="1"/>
    <x:xf numFmtId="3" fontId="29" fillId="0" borderId="47" xfId="45"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65" xfId="0" applyNumberFormat="1" applyFont="1" applyFill="1" applyBorder="1" applyProtection="1"/>
    <x:xf numFmtId="3" fontId="29" fillId="0" borderId="50" xfId="45" applyNumberFormat="1" applyFont="1" applyFill="1" applyBorder="1" applyProtection="1"/>
    <x:xf numFmtId="3" fontId="29" fillId="0" borderId="48" xfId="45" applyNumberFormat="1" applyFont="1" applyFill="1" applyBorder="1" applyProtection="1"/>
    <x:xf numFmtId="0" fontId="29" fillId="0" borderId="72" xfId="0" applyFont="1" applyBorder="1" applyProtection="1"/>
    <x:xf numFmtId="0" fontId="29" fillId="0" borderId="72" xfId="0" applyFont="1" applyBorder="1" applyAlignment="1" applyProtection="1">
      <x:alignment horizontal="right"/>
    </x:xf>
    <x:xf numFmtId="4" fontId="29" fillId="0" borderId="77" xfId="0" applyNumberFormat="1" applyFont="1" applyFill="1" applyBorder="1" applyProtection="1"/>
    <x:xf numFmtId="4" fontId="29" fillId="0" borderId="73" xfId="0" applyNumberFormat="1" applyFont="1" applyFill="1" applyBorder="1" applyProtection="1"/>
    <x:xf numFmtId="4" fontId="29" fillId="0" borderId="74" xfId="0" applyNumberFormat="1" applyFont="1" applyFill="1" applyBorder="1" applyProtection="1"/>
    <x:xf numFmtId="3" fontId="29" fillId="0" borderId="73" xfId="45" applyNumberFormat="1" applyFont="1" applyFill="1" applyBorder="1" applyProtection="1"/>
    <x:xf numFmtId="0" fontId="29" fillId="0" borderId="13" xfId="0" applyFont="1" applyBorder="1" applyProtection="1"/>
    <x:xf numFmtId="4" fontId="29" fillId="0" borderId="71" xfId="0" applyNumberFormat="1" applyFont="1" applyFill="1" applyBorder="1" applyProtection="1"/>
    <x:xf numFmtId="3" fontId="29" fillId="0" borderId="51" xfId="45" applyNumberFormat="1" applyFont="1" applyFill="1" applyBorder="1" applyProtection="1"/>
    <x:xf numFmtId="3" fontId="29" fillId="0" borderId="49" xfId="45" applyNumberFormat="1" applyFont="1" applyFill="1" applyBorder="1" applyProtection="1"/>
    <x:xf numFmtId="4" fontId="29" fillId="0" borderId="79" xfId="0" applyNumberFormat="1" applyFont="1" applyFill="1" applyBorder="1" applyProtection="1"/>
    <x:xf numFmtId="4" fontId="29" fillId="0" borderId="12" xfId="0" applyNumberFormat="1" applyFont="1" applyFill="1" applyBorder="1" applyProtection="1"/>
    <x:xf numFmtId="4" fontId="29" fillId="0" borderId="22" xfId="0" applyNumberFormat="1" applyFont="1" applyFill="1" applyBorder="1" applyProtection="1"/>
    <x:xf numFmtId="3" fontId="29" fillId="0" borderId="12" xfId="45" applyNumberFormat="1" applyFont="1" applyFill="1" applyBorder="1" applyProtection="1"/>
    <x:xf numFmtId="3" fontId="29" fillId="0" borderId="12" xfId="0" applyNumberFormat="1" applyFont="1" applyFill="1" applyBorder="1" applyProtection="1"/>
    <x:xf numFmtId="0" fontId="29" fillId="0" borderId="16" xfId="0" applyFont="1" applyBorder="1" applyProtection="1"/>
    <x:xf numFmtId="4" fontId="29" fillId="0" borderId="80" xfId="0" applyNumberFormat="1" applyFont="1" applyFill="1" applyBorder="1" applyProtection="1"/>
    <x:xf numFmtId="4" fontId="29" fillId="0" borderId="16" xfId="0" applyNumberFormat="1" applyFont="1" applyFill="1" applyBorder="1" applyProtection="1"/>
    <x:xf numFmtId="0" fontId="29" fillId="0" borderId="75" xfId="0" applyFont="1" applyBorder="1" applyProtection="1"/>
    <x:xf numFmtId="0" fontId="29" fillId="0" borderId="75" xfId="0" applyFont="1" applyBorder="1" applyAlignment="1" applyProtection="1">
      <x:alignment horizontal="right"/>
    </x:xf>
    <x:xf numFmtId="4" fontId="29" fillId="0" borderId="81" xfId="0" applyNumberFormat="1" applyFont="1" applyFill="1" applyBorder="1" applyProtection="1"/>
    <x:xf numFmtId="4" fontId="29" fillId="0" borderId="75" xfId="0" applyNumberFormat="1" applyFont="1" applyFill="1" applyBorder="1" applyProtection="1"/>
    <x:xf numFmtId="4" fontId="29" fillId="0" borderId="76" xfId="0" applyNumberFormat="1" applyFont="1" applyFill="1" applyBorder="1" applyProtection="1"/>
    <x:xf numFmtId="3" fontId="29" fillId="0" borderId="75" xfId="45" applyNumberFormat="1" applyFont="1" applyFill="1" applyBorder="1" applyProtection="1"/>
    <x:xf numFmtId="4" fontId="29" fillId="0" borderId="67" xfId="0" applyNumberFormat="1" applyFont="1" applyFill="1" applyBorder="1" applyProtection="1"/>
    <x:xf numFmtId="0" fontId="28" fillId="0" borderId="40" xfId="0" applyFont="1" applyBorder="1" applyProtection="1"/>
    <x:xf numFmtId="0" fontId="28" fillId="0" borderId="40" xfId="0" applyFont="1" applyBorder="1" applyAlignment="1" applyProtection="1">
      <x:alignment horizontal="right"/>
    </x:xf>
    <x:xf numFmtId="4" fontId="29" fillId="0" borderId="82" xfId="0" applyNumberFormat="1" applyFont="1" applyFill="1" applyBorder="1" applyProtection="1"/>
    <x:xf numFmtId="4" fontId="29" fillId="0" borderId="40" xfId="0" applyNumberFormat="1" applyFont="1" applyFill="1" applyBorder="1" applyProtection="1"/>
    <x:xf numFmtId="4" fontId="29" fillId="0" borderId="41" xfId="0" applyNumberFormat="1" applyFont="1" applyFill="1" applyBorder="1" applyProtection="1"/>
    <x:xf numFmtId="3" fontId="29" fillId="0" borderId="40" xfId="45" applyNumberFormat="1" applyFont="1" applyFill="1" applyBorder="1" applyProtection="1"/>
    <x:xf numFmtId="3" fontId="29" fillId="0" borderId="40" xfId="0"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29" fillId="0" borderId="16" xfId="45" applyNumberFormat="1" applyFont="1" applyFill="1" applyBorder="1" applyProtection="1"/>
    <x:xf numFmtId="3" fontId="29" fillId="0" borderId="16" xfId="0" applyNumberFormat="1" applyFont="1" applyFill="1" applyBorder="1" applyProtection="1"/>
    <x:xf numFmtId="0" fontId="28" fillId="0" borderId="75" xfId="0" applyFont="1" applyBorder="1" applyProtection="1"/>
    <x:xf numFmtId="0" fontId="28" fillId="0" borderId="75" xfId="0" applyFont="1" applyBorder="1" applyAlignment="1" applyProtection="1">
      <x:alignment horizontal="right"/>
    </x:xf>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42"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5"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44"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5" applyNumberFormat="1" applyFont="1" applyFill="1" applyBorder="1" applyAlignment="1" applyProtection="1">
      <x:alignment vertical="center"/>
    </x:xf>
    <x:xf numFmtId="3" fontId="29" fillId="0" borderId="0" xfId="45"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34" borderId="0" xfId="0" applyFont="1" applyFill="1" applyProtection="1"/>
    <x:xf numFmtId="0" fontId="33"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65" fontId="28" fillId="0" borderId="11" xfId="0" applyNumberFormat="1" applyFont="1" applyBorder="1" applyAlignment="1" applyProtection="1">
      <x:alignment vertical="center"/>
    </x:xf>
    <x:xf numFmtId="173" fontId="29" fillId="0" borderId="0" xfId="0" applyNumberFormat="1" applyFont="1" applyFill="1" applyBorder="1" applyAlignment="1" applyProtection="1">
      <x:alignment horizontal="left" vertical="center"/>
    </x:xf>
    <x:xf numFmtId="173" fontId="29" fillId="0" borderId="0" xfId="0" applyNumberFormat="1" applyFont="1" applyFill="1" applyBorder="1" applyAlignment="1" applyProtection="1">
      <x:alignment horizontal="right" vertical="center"/>
    </x:xf>
    <x:xf numFmtId="173" fontId="29" fillId="0" borderId="20" xfId="0" applyNumberFormat="1" applyFont="1" applyFill="1" applyBorder="1" applyAlignment="1" applyProtection="1">
      <x:alignment horizontal="left" vertical="center"/>
    </x:xf>
    <x:xf numFmtId="173" fontId="29" fillId="0" borderId="20" xfId="0" applyNumberFormat="1" applyFont="1" applyFill="1" applyBorder="1" applyAlignment="1" applyProtection="1">
      <x:alignment horizontal="right" vertical="center"/>
    </x:xf>
    <x:xf numFmtId="173" fontId="29" fillId="0" borderId="17" xfId="0" applyNumberFormat="1" applyFont="1" applyFill="1" applyBorder="1" applyAlignment="1" applyProtection="1">
      <x:alignment horizontal="left" vertical="center"/>
    </x:xf>
    <x:xf numFmtId="173" fontId="29" fillId="0" borderId="17" xfId="0" applyNumberFormat="1" applyFont="1" applyFill="1" applyBorder="1" applyAlignment="1" applyProtection="1">
      <x:alignment horizontal="right" vertical="center"/>
    </x:xf>
    <x:xf numFmtId="167" fontId="29" fillId="0" borderId="24" xfId="0" applyNumberFormat="1" applyFont="1" applyFill="1" applyBorder="1" applyAlignment="1" applyProtection="1">
      <x:alignment horizontal="lef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3"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3" fontId="29" fillId="0" borderId="19" xfId="0" quotePrefix="1" applyNumberFormat="1" applyFont="1" applyFill="1" applyBorder="1" applyAlignment="1" applyProtection="1">
      <x:alignment horizontal="right"/>
    </x:xf>
    <x:xf numFmtId="173"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173" fontId="29" fillId="0" borderId="16" xfId="0" quotePrefix="1" applyNumberFormat="1" applyFont="1" applyFill="1" applyBorder="1" applyAlignment="1" applyProtection="1">
      <x:alignment horizontal="right"/>
    </x:xf>
    <x:xf numFmtId="2" fontId="29" fillId="0" borderId="12" xfId="0" quotePrefix="1" applyNumberFormat="1" applyFont="1" applyFill="1" applyBorder="1" applyAlignment="1" applyProtection="1">
      <x:alignment horizontal="left"/>
    </x:xf>
    <x:xf numFmtId="173" fontId="29" fillId="0" borderId="12" xfId="0" quotePrefix="1" applyNumberFormat="1" applyFont="1" applyFill="1" applyBorder="1" applyAlignment="1" applyProtection="1">
      <x:alignment horizontal="righ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173" fontId="29" fillId="0" borderId="29" xfId="0" quotePrefix="1" applyNumberFormat="1" applyFont="1" applyFill="1" applyBorder="1" applyAlignment="1" applyProtection="1">
      <x:alignment horizontal="right"/>
    </x:xf>
    <x:xf numFmtId="2" fontId="29" fillId="0" borderId="10" xfId="0" quotePrefix="1" applyNumberFormat="1" applyFont="1" applyFill="1" applyBorder="1" applyAlignment="1" applyProtection="1">
      <x:alignment horizontal="left"/>
    </x:xf>
    <x:xf numFmtId="173" fontId="29" fillId="0" borderId="10" xfId="0" quotePrefix="1" applyNumberFormat="1" applyFont="1" applyFill="1" applyBorder="1" applyAlignment="1" applyProtection="1">
      <x:alignment horizontal="right"/>
    </x:xf>
    <x:xf numFmtId="173"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3"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29" xfId="0" applyFont="1" applyFill="1" applyBorder="1" applyAlignment="1" applyProtection="1">
      <x:alignment vertical="center"/>
    </x:xf>
    <x:xf numFmtId="4" fontId="29" fillId="0" borderId="29" xfId="0" applyNumberFormat="1" applyFont="1" applyBorder="1" applyAlignment="1" applyProtection="1">
      <x:alignment horizontal="left"/>
    </x:xf>
    <x:xf numFmtId="173" fontId="29" fillId="0" borderId="29" xfId="0" applyNumberFormat="1" applyFont="1" applyFill="1" applyBorder="1" applyAlignment="1" applyProtection="1">
      <x:alignment horizontal="right" vertical="center"/>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69"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169" fontId="29" fillId="0" borderId="29" xfId="0" applyNumberFormat="1" applyFont="1" applyFill="1" applyBorder="1" applyAlignment="1" applyProtection="1">
      <x:alignment horizontal="right"/>
    </x:xf>
    <x:xf numFmtId="2" fontId="29" fillId="0" borderId="19" xfId="0" applyNumberFormat="1" applyFont="1" applyFill="1" applyBorder="1" applyAlignment="1" applyProtection="1">
      <x:alignment horizontal="left"/>
    </x:xf>
    <x:xf numFmtId="169" fontId="29" fillId="0" borderId="19" xfId="0" applyNumberFormat="1" applyFont="1" applyFill="1" applyBorder="1" applyAlignment="1" applyProtection="1">
      <x:alignment horizontal="right"/>
    </x:xf>
    <x:xf numFmtId="2" fontId="29" fillId="0" borderId="16" xfId="0" applyNumberFormat="1" applyFont="1" applyFill="1" applyBorder="1" applyAlignment="1" applyProtection="1">
      <x:alignment horizontal="left"/>
    </x:xf>
    <x:xf numFmtId="169" fontId="29" fillId="0" borderId="16" xfId="0" applyNumberFormat="1" applyFont="1" applyFill="1" applyBorder="1" applyAlignment="1" applyProtection="1">
      <x:alignment horizontal="right"/>
    </x:xf>
    <x:xf numFmtId="4" fontId="29" fillId="0" borderId="0" xfId="0" applyNumberFormat="1" applyFont="1" applyFill="1" applyAlignment="1" applyProtection="1">
      <x:alignment horizontal="center"/>
    </x:xf>
    <x:xf numFmtId="0" fontId="29" fillId="0" borderId="0" xfId="38" applyFont="1" applyFill="1" applyBorder="1" applyAlignment="1" applyProtection="1">
      <x:alignment horizontal="left"/>
    </x:xf>
    <x:xf numFmtId="0" fontId="29" fillId="0" borderId="16" xfId="0" applyFont="1" applyFill="1" applyBorder="1" applyAlignment="1" applyProtection="1">
      <x:alignment horizontal="left"/>
    </x:xf>
    <x:xf numFmtId="0" fontId="29" fillId="0" borderId="29" xfId="0" applyFont="1" applyFill="1" applyBorder="1" applyAlignment="1" applyProtection="1">
      <x:alignment horizontal="left"/>
    </x:xf>
    <x:xf numFmtId="0" fontId="29" fillId="37" borderId="0" xfId="0" applyFont="1" applyFill="1" applyProtection="1"/>
    <x:xf numFmtId="166" fontId="28" fillId="0" borderId="13" xfId="0" applyNumberFormat="1" applyFont="1" applyFill="1" applyBorder="1" applyAlignment="1" applyProtection="1">
      <x:alignment horizontal="right"/>
    </x:xf>
    <x:xf numFmtId="49" fontId="29" fillId="0" borderId="0" xfId="0" applyNumberFormat="1" applyFont="1" applyProtection="1"/>
    <x:xf numFmtId="0" fontId="28" fillId="0" borderId="0" xfId="0" applyFont="1" applyBorder="1" applyAlignment="1" applyProtection="1">
      <x:alignment horizontal="right" vertical="center"/>
    </x:xf>
    <x:xf numFmtId="4" fontId="29" fillId="0" borderId="51" xfId="50" applyNumberFormat="1" applyFont="1" applyFill="1" applyBorder="1" applyAlignment="1" applyProtection="1">
      <x:alignment vertical="center"/>
    </x:xf>
    <x:xf numFmtId="4" fontId="29" fillId="0" borderId="51" xfId="0" applyNumberFormat="1" applyFont="1" applyFill="1" applyBorder="1" applyAlignment="1" applyProtection="1">
      <x:alignment vertical="center" wrapText="1"/>
    </x:xf>
    <x:xf numFmtId="0" fontId="29" fillId="0" borderId="11" xfId="0" applyFont="1" applyFill="1" applyBorder="1" applyAlignment="1" applyProtection="1">
      <x:alignment horizontal="right" wrapText="1"/>
    </x:xf>
    <x:xf numFmtId="171" fontId="29" fillId="0" borderId="11" xfId="46" applyFont="1" applyFill="1" applyBorder="1" applyAlignment="1" applyProtection="1">
      <x:alignment horizontal="right" wrapText="1"/>
    </x:xf>
    <x:xf numFmtId="0" fontId="29" fillId="0" borderId="11" xfId="0" applyFont="1" applyBorder="1" applyAlignment="1" applyProtection="1">
      <x:alignment wrapText="1"/>
    </x:xf>
    <x:xf numFmtId="0" fontId="29" fillId="0" borderId="84" xfId="0" applyFont="1" applyFill="1" applyBorder="1" applyAlignment="1" applyProtection="1">
      <x:alignment horizontal="right" wrapText="1"/>
    </x:xf>
    <x:xf numFmtId="171" fontId="29" fillId="0" borderId="84" xfId="46" applyFont="1" applyFill="1" applyBorder="1" applyAlignment="1" applyProtection="1">
      <x:alignment horizontal="right" wrapText="1"/>
    </x:xf>
    <x:xf numFmtId="0" fontId="29" fillId="0" borderId="85" xfId="0" applyFont="1" applyFill="1" applyBorder="1" applyAlignment="1" applyProtection="1">
      <x:alignment horizontal="right" wrapText="1"/>
    </x:xf>
    <x:xf numFmtId="0" fontId="33" fillId="0" borderId="0" xfId="0" applyFont="1" applyAlignment="1" applyProtection="1"/>
    <x:xf numFmtId="0" fontId="28" fillId="0" borderId="0" xfId="0" applyFont="1" applyBorder="1" applyAlignment="1" applyProtection="1">
      <x:alignment horizontal="right" wrapText="1"/>
    </x:xf>
    <x:xf numFmtId="0" fontId="28" fillId="0" borderId="18" xfId="0" applyFont="1" applyBorder="1" applyAlignment="1" applyProtection="1">
      <x:alignment horizontal="right" wrapText="1"/>
    </x:xf>
    <x:xf numFmtId="0" fontId="29" fillId="0" borderId="0" xfId="52" applyFont="1" applyFill="1" applyAlignment="1" applyProtection="1">
      <x:alignment horizontal="right"/>
    </x:xf>
    <x:xf numFmtId="3" fontId="27" fillId="0" borderId="0" xfId="0" applyNumberFormat="1" applyFont="1" applyFill="1" applyBorder="1" applyAlignment="1" applyProtection="1">
      <x:alignment horizontal="right" vertical="center"/>
    </x:xf>
    <x:xf numFmtId="0" fontId="28" fillId="0" borderId="24" xfId="0" applyFont="1" applyFill="1" applyBorder="1" applyAlignment="1" applyProtection="1">
      <x:alignment horizontal="right"/>
    </x:xf>
    <x:xf numFmtId="0" fontId="27" fillId="0" borderId="18" xfId="0" applyFont="1" applyFill="1" applyBorder="1" applyAlignment="1" applyProtection="1">
      <x:alignment horizontal="left" vertical="top"/>
    </x:xf>
    <x:xf numFmtId="0" fontId="27" fillId="0" borderId="18" xfId="0" applyFont="1" applyFill="1" applyBorder="1" applyAlignment="1" applyProtection="1">
      <x:alignment horizontal="left" vertical="center"/>
    </x:xf>
    <x:xf numFmtId="0" fontId="29" fillId="0" borderId="18" xfId="0" applyFont="1" applyFill="1" applyBorder="1" applyAlignment="1" applyProtection="1">
      <x:alignment horizontal="right"/>
    </x:xf>
    <x:xf numFmtId="174" fontId="29" fillId="0" borderId="24" xfId="0" applyNumberFormat="1" applyFont="1" applyFill="1" applyBorder="1" applyAlignment="1" applyProtection="1">
      <x:alignment horizontal="right" vertical="center"/>
    </x:xf>
    <x:xf numFmtId="0" fontId="29" fillId="0" borderId="0" xfId="39" applyFont="1" applyAlignment="1" applyProtection="1">
      <x:alignment horizontal="right" wrapText="1"/>
    </x:xf>
    <x:xf numFmtId="3" fontId="29" fillId="0" borderId="0" xfId="39" applyNumberFormat="1" applyFont="1" applyFill="1" applyBorder="1" applyAlignment="1" applyProtection="1">
      <x:alignment horizontal="right"/>
    </x:xf>
    <x:xf numFmtId="0" fontId="29" fillId="0" borderId="0" xfId="0" applyFont="1" applyFill="1" applyAlignment="1" applyProtection="1">
      <x:alignment wrapText="1"/>
    </x:xf>
    <x:xf numFmtId="0" fontId="29" fillId="0" borderId="0" xfId="0" applyFont="1" applyFill="1" applyAlignment="1" applyProtection="1"/>
    <x:xf numFmtId="3" fontId="28" fillId="0" borderId="0" xfId="0" applyNumberFormat="1" applyFont="1" applyFill="1" applyBorder="1" applyAlignment="1" applyProtection="1">
      <x:alignment horizontal="right" vertical="center"/>
    </x:xf>
    <x:xf numFmtId="4" fontId="29" fillId="0" borderId="89" xfId="0" applyNumberFormat="1" applyFont="1" applyFill="1" applyBorder="1" applyProtection="1"/>
    <x:xf numFmtId="4" fontId="43" fillId="38" borderId="45" xfId="0" applyNumberFormat="1" applyFont="1" applyFill="1" applyBorder="1" applyProtection="1"/>
    <x:xf numFmtId="4" fontId="43" fillId="38" borderId="46" xfId="0" applyNumberFormat="1" applyFont="1" applyFill="1" applyBorder="1" applyProtection="1"/>
    <x:xf numFmtId="4" fontId="43" fillId="38" borderId="47" xfId="0" applyNumberFormat="1" applyFont="1" applyFill="1" applyBorder="1" applyProtection="1"/>
    <x:xf numFmtId="4" fontId="43" fillId="38" borderId="48" xfId="0" applyNumberFormat="1" applyFont="1" applyFill="1" applyBorder="1" applyProtection="1"/>
    <x:xf numFmtId="4" fontId="43" fillId="38" borderId="49" xfId="0" applyNumberFormat="1" applyFont="1" applyFill="1" applyBorder="1" applyProtection="1"/>
    <x:xf numFmtId="170" fontId="43" fillId="38" borderId="47" xfId="0" applyNumberFormat="1" applyFont="1" applyFill="1" applyBorder="1" applyProtection="1"/>
    <x:xf numFmtId="170" fontId="43" fillId="38" borderId="48" xfId="0" applyNumberFormat="1" applyFont="1" applyFill="1" applyBorder="1" applyProtection="1"/>
    <x:xf numFmtId="170" fontId="43" fillId="38" borderId="46" xfId="0" applyNumberFormat="1" applyFont="1" applyFill="1" applyBorder="1" applyProtection="1"/>
    <x:xf numFmtId="170" fontId="43" fillId="38" borderId="49" xfId="0" applyNumberFormat="1" applyFont="1" applyFill="1" applyBorder="1" applyProtection="1"/>
    <x:xf numFmtId="4" fontId="43" fillId="38" borderId="50" xfId="0" applyNumberFormat="1" applyFont="1" applyFill="1" applyBorder="1" applyProtection="1"/>
    <x:xf numFmtId="4" fontId="43" fillId="38" borderId="51" xfId="0" applyNumberFormat="1" applyFont="1" applyFill="1" applyBorder="1" applyProtection="1"/>
    <x:xf numFmtId="4" fontId="43" fillId="38" borderId="52" xfId="0" applyNumberFormat="1" applyFont="1" applyFill="1" applyBorder="1" applyProtection="1"/>
    <x:xf numFmtId="170" fontId="43" fillId="38" borderId="50" xfId="0" applyNumberFormat="1" applyFont="1" applyFill="1" applyBorder="1" applyProtection="1"/>
    <x:xf numFmtId="170" fontId="43" fillId="38" borderId="51" xfId="0" applyNumberFormat="1" applyFont="1" applyFill="1" applyBorder="1" applyProtection="1"/>
    <x:xf numFmtId="3" fontId="43" fillId="38" borderId="46" xfId="0" applyNumberFormat="1" applyFont="1" applyFill="1" applyBorder="1" applyProtection="1"/>
    <x:xf numFmtId="3" fontId="43" fillId="38" borderId="47" xfId="0" applyNumberFormat="1" applyFont="1" applyFill="1" applyBorder="1" applyProtection="1"/>
    <x:xf numFmtId="3" fontId="43" fillId="38" borderId="49" xfId="0" applyNumberFormat="1" applyFont="1" applyFill="1" applyBorder="1" applyProtection="1"/>
    <x:xf numFmtId="3" fontId="43" fillId="38" borderId="48" xfId="0" applyNumberFormat="1" applyFont="1" applyFill="1" applyBorder="1" applyProtection="1"/>
    <x:xf numFmtId="3" fontId="43" fillId="38" borderId="51" xfId="0" applyNumberFormat="1" applyFont="1" applyFill="1" applyBorder="1" applyProtection="1"/>
    <x:xf numFmtId="3" fontId="43" fillId="38" borderId="58" xfId="0" applyNumberFormat="1" applyFont="1" applyFill="1" applyBorder="1" applyAlignment="1" applyProtection="1">
      <x:alignment vertical="center"/>
    </x:xf>
    <x:xf numFmtId="3" fontId="43" fillId="38" borderId="59" xfId="0" applyNumberFormat="1" applyFont="1" applyFill="1" applyBorder="1" applyAlignment="1" applyProtection="1">
      <x:alignment vertical="center"/>
    </x:xf>
    <x:xf numFmtId="4" fontId="43" fillId="38" borderId="64" xfId="50" applyNumberFormat="1" applyFont="1" applyFill="1" applyBorder="1" applyAlignment="1" applyProtection="1">
      <x:alignment vertical="center"/>
    </x:xf>
    <x:xf numFmtId="4" fontId="43" fillId="38" borderId="62" xfId="50" applyNumberFormat="1" applyFont="1" applyFill="1" applyBorder="1" applyAlignment="1" applyProtection="1">
      <x:alignment vertical="center"/>
    </x:xf>
    <x:xf numFmtId="4" fontId="43" fillId="38" borderId="47" xfId="50" applyNumberFormat="1" applyFont="1" applyFill="1" applyBorder="1" applyAlignment="1" applyProtection="1">
      <x:alignment vertical="center"/>
    </x:xf>
    <x:xf numFmtId="4" fontId="43" fillId="38" borderId="61" xfId="50" applyNumberFormat="1" applyFont="1" applyFill="1" applyBorder="1" applyAlignment="1" applyProtection="1">
      <x:alignment vertical="center"/>
    </x:xf>
    <x:xf numFmtId="4" fontId="43" fillId="38" borderId="68" xfId="50" applyNumberFormat="1" applyFont="1" applyFill="1" applyBorder="1" applyAlignment="1" applyProtection="1">
      <x:alignment vertical="center"/>
    </x:xf>
    <x:xf numFmtId="4" fontId="43" fillId="38" borderId="68" xfId="0" applyNumberFormat="1" applyFont="1" applyFill="1" applyBorder="1" applyAlignment="1" applyProtection="1">
      <x:alignment vertical="center" wrapText="1"/>
    </x:xf>
    <x:xf numFmtId="4" fontId="43" fillId="38" borderId="50" xfId="50" applyNumberFormat="1" applyFont="1" applyFill="1" applyBorder="1" applyAlignment="1" applyProtection="1">
      <x:alignment vertical="center"/>
    </x:xf>
    <x:xf numFmtId="4" fontId="43" fillId="38" borderId="48" xfId="50" applyNumberFormat="1" applyFont="1" applyFill="1" applyBorder="1" applyAlignment="1" applyProtection="1">
      <x:alignment vertical="center"/>
    </x:xf>
    <x:xf numFmtId="4" fontId="43" fillId="38" borderId="51" xfId="50" applyNumberFormat="1" applyFont="1" applyFill="1" applyBorder="1" applyAlignment="1" applyProtection="1">
      <x:alignment vertical="center"/>
    </x:xf>
    <x:xf numFmtId="4" fontId="43" fillId="38" borderId="51" xfId="0" applyNumberFormat="1" applyFont="1" applyFill="1" applyBorder="1" applyAlignment="1" applyProtection="1">
      <x:alignment vertical="center" wrapText="1"/>
    </x:xf>
    <x:xf numFmtId="3" fontId="43" fillId="38" borderId="47" xfId="50" applyNumberFormat="1" applyFont="1" applyFill="1" applyBorder="1" applyAlignment="1" applyProtection="1">
      <x:alignment vertical="center"/>
    </x:xf>
    <x:xf numFmtId="3" fontId="43" fillId="38" borderId="50" xfId="50" applyNumberFormat="1" applyFont="1" applyFill="1" applyBorder="1" applyAlignment="1" applyProtection="1">
      <x:alignment vertical="center"/>
    </x:xf>
    <x:xf numFmtId="4" fontId="43" fillId="38" borderId="66" xfId="50" applyNumberFormat="1" applyFont="1" applyFill="1" applyBorder="1" applyAlignment="1" applyProtection="1">
      <x:alignment vertical="center"/>
    </x:xf>
    <x:xf numFmtId="3" fontId="43" fillId="38" borderId="48" xfId="50" applyNumberFormat="1" applyFont="1" applyFill="1" applyBorder="1" applyAlignment="1" applyProtection="1">
      <x:alignment vertical="center"/>
    </x:xf>
    <x:xf numFmtId="4" fontId="43" fillId="38" borderId="12" xfId="0" applyNumberFormat="1" applyFont="1" applyFill="1" applyBorder="1" applyProtection="1"/>
    <x:xf numFmtId="4" fontId="43" fillId="38" borderId="73" xfId="0" applyNumberFormat="1" applyFont="1" applyFill="1" applyBorder="1" applyProtection="1"/>
    <x:xf numFmtId="4" fontId="43" fillId="38" borderId="16" xfId="0" applyNumberFormat="1" applyFont="1" applyFill="1" applyBorder="1" applyProtection="1"/>
    <x:xf numFmtId="4" fontId="43" fillId="38" borderId="75" xfId="0" applyNumberFormat="1" applyFont="1" applyFill="1" applyBorder="1" applyProtection="1"/>
    <x:xf numFmtId="4" fontId="43" fillId="38" borderId="17" xfId="0" applyNumberFormat="1" applyFont="1" applyFill="1" applyBorder="1" applyProtection="1"/>
    <x:xf numFmtId="4" fontId="43" fillId="38" borderId="40" xfId="0" applyNumberFormat="1" applyFont="1" applyFill="1" applyBorder="1" applyProtection="1"/>
    <x:xf numFmtId="3" fontId="43" fillId="38" borderId="50" xfId="45" applyNumberFormat="1" applyFont="1" applyFill="1" applyBorder="1" applyProtection="1"/>
    <x:xf numFmtId="4" fontId="43" fillId="38" borderId="48" xfId="45" applyNumberFormat="1" applyFont="1" applyFill="1" applyBorder="1" applyProtection="1"/>
    <x:xf numFmtId="3" fontId="43" fillId="38" borderId="47" xfId="45" applyNumberFormat="1" applyFont="1" applyFill="1" applyBorder="1" applyProtection="1"/>
    <x:xf numFmtId="4" fontId="43" fillId="38" borderId="47" xfId="45" applyNumberFormat="1" applyFont="1" applyFill="1" applyBorder="1" applyProtection="1"/>
    <x:xf numFmtId="4" fontId="43" fillId="38" borderId="73" xfId="45" applyNumberFormat="1" applyFont="1" applyFill="1" applyBorder="1" applyProtection="1"/>
    <x:xf numFmtId="4" fontId="43" fillId="38" borderId="50" xfId="45" applyNumberFormat="1" applyFont="1" applyFill="1" applyBorder="1" applyProtection="1"/>
    <x:xf numFmtId="4" fontId="43" fillId="38" borderId="51" xfId="45" applyNumberFormat="1" applyFont="1" applyFill="1" applyBorder="1" applyProtection="1"/>
    <x:xf numFmtId="3" fontId="43" fillId="38" borderId="45" xfId="45" applyNumberFormat="1" applyFont="1" applyFill="1" applyBorder="1" applyProtection="1"/>
    <x:xf numFmtId="4" fontId="43" fillId="38" borderId="45" xfId="45" applyNumberFormat="1" applyFont="1" applyFill="1" applyBorder="1" applyProtection="1"/>
    <x:xf numFmtId="3" fontId="43" fillId="38" borderId="48" xfId="45" applyNumberFormat="1" applyFont="1" applyFill="1" applyBorder="1" applyProtection="1"/>
    <x:xf numFmtId="4" fontId="43" fillId="38" borderId="49" xfId="45" applyNumberFormat="1" applyFont="1" applyFill="1" applyBorder="1" applyProtection="1"/>
    <x:xf numFmtId="3" fontId="43" fillId="38" borderId="51" xfId="45" applyNumberFormat="1" applyFont="1" applyFill="1" applyBorder="1" applyProtection="1"/>
    <x:xf numFmtId="3" fontId="43" fillId="38" borderId="12" xfId="45" applyNumberFormat="1" applyFont="1" applyFill="1" applyBorder="1" applyProtection="1"/>
    <x:xf numFmtId="4" fontId="43" fillId="38" borderId="12" xfId="45" applyNumberFormat="1" applyFont="1" applyFill="1" applyBorder="1" applyProtection="1"/>
    <x:xf numFmtId="4" fontId="43" fillId="38" borderId="16" xfId="45" applyNumberFormat="1" applyFont="1" applyFill="1" applyBorder="1" applyProtection="1"/>
    <x:xf numFmtId="4" fontId="43" fillId="38" borderId="75" xfId="45" applyNumberFormat="1" applyFont="1" applyFill="1" applyBorder="1" applyProtection="1"/>
    <x:xf numFmtId="3" fontId="43" fillId="38" borderId="73" xfId="45" applyNumberFormat="1" applyFont="1" applyFill="1" applyBorder="1" applyProtection="1"/>
    <x:xf numFmtId="3" fontId="43" fillId="38" borderId="40" xfId="45" applyNumberFormat="1" applyFont="1" applyFill="1" applyBorder="1" applyProtection="1"/>
    <x:xf numFmtId="3" fontId="43" fillId="38" borderId="16" xfId="45" applyNumberFormat="1" applyFont="1" applyFill="1" applyBorder="1" applyProtection="1"/>
    <x:xf numFmtId="3" fontId="43" fillId="38" borderId="75" xfId="45" applyNumberFormat="1" applyFont="1" applyFill="1" applyBorder="1" applyProtection="1"/>
    <x:xf numFmtId="3" fontId="43" fillId="38" borderId="17" xfId="45" applyNumberFormat="1" applyFont="1" applyFill="1" applyBorder="1" applyProtection="1"/>
    <x:xf numFmtId="3" fontId="43" fillId="38" borderId="16" xfId="0" applyNumberFormat="1" applyFont="1" applyFill="1" applyBorder="1" applyProtection="1"/>
    <x:xf numFmtId="3" fontId="43" fillId="38" borderId="17" xfId="0" applyNumberFormat="1" applyFont="1" applyFill="1" applyBorder="1" applyProtection="1"/>
    <x:xf numFmtId="3" fontId="43" fillId="38" borderId="75" xfId="0" applyNumberFormat="1" applyFont="1" applyFill="1" applyBorder="1" applyProtection="1"/>
    <x:xf numFmtId="3" fontId="43" fillId="38" borderId="50" xfId="0" applyNumberFormat="1" applyFont="1" applyFill="1" applyBorder="1" applyProtection="1"/>
    <x:xf numFmtId="3" fontId="43" fillId="38" borderId="73" xfId="0" applyNumberFormat="1" applyFont="1" applyFill="1" applyBorder="1" applyProtection="1"/>
    <x:xf numFmtId="4" fontId="29" fillId="0" borderId="0" xfId="0" applyNumberFormat="1" applyFont="1" applyFill="1" applyAlignment="1" applyProtection="1">
      <x:alignment horizontal="right"/>
    </x:xf>
    <x:xf numFmtId="3" fontId="29" fillId="0" borderId="0" xfId="39" applyNumberFormat="1" applyFont="1" applyAlignment="1" applyProtection="1">
      <x:alignment horizontal="left" wrapText="1"/>
    </x:xf>
    <x:xf numFmtId="3" fontId="29" fillId="0" borderId="0" xfId="39" applyNumberFormat="1" applyFont="1" applyFill="1" applyAlignment="1" applyProtection="1">
      <x:alignment horizontal="left" wrapText="1"/>
    </x:xf>
    <x:xf numFmtId="3" fontId="43" fillId="38" borderId="0" xfId="0" applyNumberFormat="1" applyFont="1" applyFill="1" applyAlignment="1" applyProtection="1">
      <x:alignment vertical="center"/>
    </x:xf>
    <x:xf numFmtId="0" fontId="38" fillId="0" borderId="0" xfId="52" applyFont="1" applyAlignment="1" applyProtection="1"/>
    <x:xf numFmtId="0" fontId="4" fillId="0" borderId="0" xfId="0" applyFont="1" applyProtection="1"/>
    <x:xf numFmtId="0" fontId="29" fillId="0" borderId="14" xfId="39" applyFont="1" applyBorder="1" applyAlignment="1" applyProtection="1">
      <x:alignment horizontal="right" vertical="center"/>
    </x:xf>
    <x:xf numFmtId="0" fontId="29" fillId="0" borderId="0" xfId="39" applyFont="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0" xfId="39" applyNumberFormat="1" applyFont="1" applyFill="1" applyBorder="1" applyAlignment="1" applyProtection="1">
      <x:alignment horizontal="center" vertical="center"/>
    </x:xf>
    <x:xf numFmtId="4" fontId="29" fillId="0" borderId="0" xfId="0" applyNumberFormat="1" applyFont="1" applyFill="1" applyAlignment="1" applyProtection="1">
      <x:alignment horizontal="right" vertical="center"/>
    </x:xf>
    <x:xf numFmtId="0" fontId="4" fillId="0" borderId="0" xfId="0" applyFont="1" applyBorder="1" applyProtection="1"/>
    <x:xf numFmtId="0" fontId="4" fillId="0" borderId="0" xfId="0" applyFont="1" applyFill="1" applyBorder="1" applyProtection="1"/>
    <x:xf numFmtId="3" fontId="28" fillId="0" borderId="12" xfId="0" applyNumberFormat="1" applyFont="1" applyFill="1" applyBorder="1" applyAlignment="1" applyProtection="1">
      <x:alignment horizontal="right" vertical="center"/>
    </x:xf>
    <x:xf numFmtId="3" fontId="28" fillId="0" borderId="24" xfId="0" applyNumberFormat="1" applyFont="1" applyFill="1" applyBorder="1" applyAlignment="1" applyProtection="1">
      <x:alignment horizontal="right" vertical="center"/>
    </x:xf>
    <x:xf numFmtId="3" fontId="29" fillId="0" borderId="24" xfId="0" applyNumberFormat="1" applyFont="1" applyFill="1" applyBorder="1" applyAlignment="1" applyProtection="1">
      <x:alignment vertical="center" wrapText="1"/>
    </x:xf>
    <x:xf numFmtId="164" fontId="29" fillId="0" borderId="0" xfId="39" applyNumberFormat="1" applyFont="1" applyFill="1" applyBorder="1" applyAlignment="1" applyProtection="1">
      <x:alignment horizontal="right" vertical="center"/>
    </x:xf>
    <x:xf numFmtId="164" fontId="29" fillId="0" borderId="0" xfId="39" applyNumberFormat="1" applyFont="1" applyBorder="1" applyAlignment="1" applyProtection="1">
      <x:alignment horizontal="right" vertical="center"/>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31" xfId="0" applyFont="1" applyBorder="1" applyAlignment="1" applyProtection="1">
      <x:alignment horizontal="right" wrapText="1"/>
    </x:xf>
    <x:xf numFmtId="0" fontId="33" fillId="0" borderId="0" xfId="0" applyFont="1" applyAlignment="1" applyProtection="1">
      <x:alignment horizontal="left"/>
    </x:xf>
    <x:xf numFmtId="0" fontId="28" fillId="0" borderId="19" xfId="52" applyFont="1" applyBorder="1" applyAlignment="1" applyProtection="1">
      <x:alignment horizontal="left" vertical="center"/>
    </x:xf>
    <x:xf numFmtId="0" fontId="4" fillId="36" borderId="0" xfId="0" applyFont="1" applyFill="1" applyProtection="1"/>
    <x:xf numFmtId="0" fontId="39" fillId="36" borderId="0" xfId="0" applyFont="1" applyFill="1" applyAlignment="1" applyProtection="1">
      <x:alignment horizontal="right"/>
    </x:xf>
    <x:xf numFmtId="0" fontId="29" fillId="39" borderId="0" xfId="0" applyFont="1" applyFill="1" applyProtection="1"/>
    <x:xf numFmtId="3" fontId="31" fillId="39" borderId="0" xfId="0" applyNumberFormat="1" applyFont="1" applyFill="1" applyProtection="1"/>
    <x:xf numFmtId="169" fontId="29" fillId="0" borderId="0" xfId="0" applyNumberFormat="1" applyFont="1" applyFill="1" applyAlignment="1" applyProtection="1">
      <x:alignment horizontal="center" vertical="center"/>
    </x:xf>
    <x:xf numFmtId="0" fontId="38" fillId="0" borderId="0" xfId="52" applyFont="1" applyAlignment="1" applyProtection="1">
      <x:alignment horizontal="left" vertical="top"/>
    </x:xf>
    <x:xf numFmtId="0" fontId="44" fillId="0" borderId="0" xfId="0" applyFont="1" applyAlignment="1" applyProtection="1">
      <x:alignment horizontal="center" vertical="center"/>
    </x:xf>
    <x:xf numFmtId="0" fontId="4" fillId="0" borderId="0" xfId="0" applyFont="1" applyAlignment="1" applyProtection="1">
      <x:alignment horizontal="center"/>
    </x:xf>
    <x:xf numFmtId="0" fontId="36" fillId="0" borderId="0" xfId="0" applyFont="1" applyAlignment="1" applyProtection="1">
      <x:alignment horizontal="center"/>
    </x:xf>
    <x:xf numFmtId="0" fontId="42" fillId="0" borderId="0" xfId="0" applyFont="1" applyAlignment="1" applyProtection="1">
      <x:alignment horizontal="center" vertical="center"/>
    </x:xf>
    <x:xf numFmtId="0" fontId="37" fillId="0" borderId="0" xfId="0" applyFont="1" applyProtection="1"/>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33" fillId="0" borderId="0" xfId="0" applyFont="1" applyAlignment="1" applyProtection="1">
      <x:alignment horizontal="left"/>
    </x:xf>
    <x:xf numFmtId="0" fontId="27" fillId="0" borderId="18" xfId="0" applyFont="1" applyFill="1" applyBorder="1" applyAlignment="1" applyProtection="1">
      <x:alignment horizontal="center" vertical="top"/>
    </x:xf>
    <x:xf numFmtId="0" fontId="33" fillId="0" borderId="0" xfId="39" applyFont="1" applyAlignment="1" applyProtection="1">
      <x:alignment horizontal="left"/>
    </x:xf>
    <x:xf numFmtId="3" fontId="29" fillId="0" borderId="0"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0" fontId="28" fillId="0" borderId="18" xfId="39" applyFont="1" applyBorder="1" applyAlignment="1" applyProtection="1">
      <x:alignment horizontal="left" vertical="center"/>
    </x:xf>
    <x:xf numFmtId="0" fontId="29" fillId="0" borderId="0" xfId="39" applyFont="1" applyBorder="1" applyAlignment="1" applyProtection="1">
      <x:alignment horizontal="right" vertical="center"/>
    </x:xf>
    <x:xf numFmtId="0" fontId="29" fillId="0" borderId="12" xfId="39" applyFont="1" applyFill="1" applyBorder="1" applyAlignment="1" applyProtection="1">
      <x:alignment horizontal="right" vertical="center"/>
    </x:xf>
    <x:xf numFmtId="0" fontId="29" fillId="0" borderId="0" xfId="39" applyFont="1" applyFill="1" applyBorder="1" applyAlignment="1" applyProtection="1">
      <x:alignment horizontal="right" vertical="center" wrapText="1"/>
    </x:xf>
    <x:xf numFmtId="0" fontId="29" fillId="0" borderId="0" xfId="39" applyFont="1" applyFill="1" applyBorder="1" applyAlignment="1" applyProtection="1">
      <x:alignment horizontal="right" vertical="center"/>
    </x:xf>
    <x:xf numFmtId="0" fontId="29" fillId="0" borderId="13" xfId="39" applyFont="1" applyFill="1" applyBorder="1" applyAlignment="1" applyProtection="1">
      <x:alignment horizontal="right" vertical="center"/>
    </x:xf>
    <x:xf numFmtId="0" fontId="29" fillId="0" borderId="17" xfId="39" applyFont="1" applyFill="1" applyBorder="1" applyAlignment="1" applyProtection="1">
      <x:alignment horizontal="right" vertical="center"/>
    </x:xf>
    <x:xf numFmtId="0" fontId="28" fillId="0" borderId="19" xfId="39" applyFont="1" applyBorder="1" applyAlignment="1" applyProtection="1">
      <x:alignment horizontal="right" vertical="center"/>
    </x:xf>
    <x:xf numFmtId="0" fontId="28" fillId="0" borderId="29" xfId="39" applyFont="1" applyBorder="1" applyAlignment="1" applyProtection="1">
      <x:alignment horizontal="right" vertical="center"/>
    </x:xf>
    <x:xf numFmtId="0" fontId="28" fillId="0" borderId="18" xfId="39" applyFont="1" applyBorder="1" applyAlignment="1" applyProtection="1">
      <x:alignment horizontal="left"/>
    </x:xf>
    <x:xf numFmtId="0" fontId="29" fillId="0" borderId="14" xfId="39" applyFont="1" applyFill="1" applyBorder="1" applyAlignment="1" applyProtection="1">
      <x:alignment horizontal="right"/>
    </x:xf>
    <x:xf numFmtId="0" fontId="29" fillId="0" borderId="13" xfId="39" applyFont="1" applyFill="1" applyBorder="1" applyAlignment="1" applyProtection="1">
      <x:alignment horizontal="right" vertical="center" wrapText="1"/>
    </x:xf>
    <x:xf numFmtId="0" fontId="29" fillId="0" borderId="14" xfId="39" applyFont="1" applyBorder="1" applyAlignment="1" applyProtection="1">
      <x:alignment horizontal="right" vertical="center"/>
    </x:xf>
    <x:xf numFmtId="167" fontId="29" fillId="0" borderId="12" xfId="39" applyNumberFormat="1"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0" fontId="29" fillId="0" borderId="14" xfId="39" applyFont="1" applyFill="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20" xfId="39" applyFont="1" applyFill="1" applyBorder="1" applyAlignment="1" applyProtection="1">
      <x:alignment horizontal="right" vertical="center"/>
    </x:xf>
    <x:xf numFmtId="0" fontId="29" fillId="0" borderId="1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86" xfId="0" applyFont="1" applyBorder="1" applyAlignment="1" applyProtection="1">
      <x:alignment horizontal="center"/>
    </x:xf>
    <x:xf numFmtId="0" fontId="29" fillId="0" borderId="19" xfId="0" applyFont="1" applyBorder="1" applyAlignment="1" applyProtection="1">
      <x:alignment horizontal="center"/>
    </x:xf>
    <x:xf numFmtId="0" fontId="29" fillId="0" borderId="32" xfId="0" applyFont="1" applyBorder="1" applyAlignment="1" applyProtection="1">
      <x:alignment horizontal="center"/>
    </x:xf>
    <x:xf numFmtId="0" fontId="29" fillId="0" borderId="26" xfId="0" applyFont="1" applyBorder="1" applyAlignment="1" applyProtection="1">
      <x:alignment horizontal="center"/>
    </x:xf>
    <x:xf numFmtId="0" fontId="29" fillId="0" borderId="84" xfId="0" applyFont="1" applyBorder="1" applyAlignment="1" applyProtection="1">
      <x:alignment horizontal="center" vertical="center" wrapText="1"/>
    </x:xf>
    <x:xf numFmtId="0" fontId="29" fillId="0" borderId="11" xfId="0" applyFont="1" applyBorder="1" applyAlignment="1" applyProtection="1">
      <x:alignment horizontal="center" vertical="center" wrapText="1"/>
    </x:xf>
    <x:xf numFmtId="0" fontId="29" fillId="0" borderId="85"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9" fillId="0" borderId="10" xfId="51" applyFont="1" applyFill="1" applyBorder="1" applyAlignment="1" applyProtection="1">
      <x:alignment horizontal="right" wrapText="1"/>
    </x:xf>
    <x:xf numFmtId="0" fontId="29" fillId="0" borderId="0" xfId="51" applyFont="1" applyFill="1" applyBorder="1" applyAlignment="1" applyProtection="1">
      <x:alignment horizontal="right" wrapText="1"/>
    </x:xf>
    <x:xf numFmtId="0" fontId="29" fillId="0" borderId="13" xfId="51" applyFont="1" applyFill="1" applyBorder="1" applyAlignment="1" applyProtection="1">
      <x:alignment horizontal="right" wrapText="1"/>
    </x:xf>
    <x:xf numFmtId="0" fontId="29" fillId="0" borderId="83" xfId="0" applyFont="1" applyBorder="1" applyAlignment="1" applyProtection="1">
      <x:alignment horizontal="center" vertical="center" wrapText="1"/>
    </x:xf>
    <x:xf numFmtId="0" fontId="29" fillId="0" borderId="19" xfId="0" applyFont="1" applyBorder="1" applyAlignment="1" applyProtection="1">
      <x:alignment horizontal="center" vertical="center" wrapText="1"/>
    </x:xf>
    <x:xf numFmtId="0" fontId="29" fillId="0" borderId="43" xfId="0" applyFont="1" applyBorder="1" applyAlignment="1" applyProtection="1">
      <x:alignment horizontal="center" vertical="center" wrapText="1"/>
    </x:xf>
    <x:xf numFmtId="0" fontId="29" fillId="0" borderId="88" xfId="0" applyFont="1" applyBorder="1" applyAlignment="1" applyProtection="1">
      <x:alignment horizontal="center" vertical="center" wrapText="1"/>
    </x:xf>
    <x:xf numFmtId="0" fontId="29" fillId="0" borderId="32" xfId="0" applyFont="1" applyBorder="1" applyAlignment="1" applyProtection="1">
      <x:alignment horizontal="center" vertical="center" wrapText="1"/>
    </x:xf>
    <x:xf numFmtId="0" fontId="29" fillId="0" borderId="28" xfId="0" applyFont="1" applyBorder="1" applyAlignment="1" applyProtection="1">
      <x:alignment horizontal="center" vertical="center" wrapText="1"/>
    </x:xf>
    <x:xf numFmtId="0" fontId="29" fillId="0" borderId="10" xfId="0" applyFont="1" applyBorder="1" applyAlignment="1" applyProtection="1">
      <x:alignment horizontal="center" vertical="center" wrapText="1"/>
    </x:xf>
    <x:xf numFmtId="0" fontId="29" fillId="0" borderId="34" xfId="0" applyFont="1" applyBorder="1" applyAlignment="1" applyProtection="1">
      <x:alignment horizontal="center" vertical="center" wrapText="1"/>
    </x:xf>
    <x:xf numFmtId="0" fontId="29" fillId="0" borderId="28" xfId="51" applyFont="1" applyFill="1" applyBorder="1" applyAlignment="1" applyProtection="1">
      <x:alignment horizontal="center" vertical="center" wrapText="1"/>
    </x:xf>
    <x:xf numFmtId="0" fontId="29" fillId="0" borderId="10" xfId="51" applyFont="1" applyFill="1" applyBorder="1" applyAlignment="1" applyProtection="1">
      <x:alignment horizontal="center" vertical="center" wrapText="1"/>
    </x:xf>
    <x:xf numFmtId="0" fontId="29" fillId="0" borderId="30" xfId="51" applyFont="1" applyFill="1" applyBorder="1" applyAlignment="1" applyProtection="1">
      <x:alignment horizontal="center" vertical="center" wrapText="1"/>
    </x:xf>
    <x:xf numFmtId="0" fontId="29" fillId="0" borderId="0" xfId="51" applyFont="1" applyFill="1" applyBorder="1" applyAlignment="1" applyProtection="1">
      <x:alignment horizontal="center" vertical="center" wrapText="1"/>
    </x:xf>
    <x:xf numFmtId="0" fontId="28" fillId="0" borderId="39"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72" xfId="0" applyFont="1" applyBorder="1" applyAlignment="1" applyProtection="1">
      <x:alignment horizontal="left" wrapText="1"/>
    </x:xf>
    <x:xf numFmtId="0" fontId="29" fillId="0" borderId="0" xfId="0" applyFont="1" applyBorder="1" applyAlignment="1" applyProtection="1">
      <x:alignment horizontal="left" wrapText="1"/>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2" applyNumberFormat="1" applyFont="1" applyBorder="1" applyAlignment="1" applyProtection="1">
      <x:alignment horizontal="left" vertical="center"/>
    </x:xf>
    <x:xf numFmtId="166" fontId="28" fillId="0" borderId="10" xfId="0" applyNumberFormat="1" applyFont="1" applyBorder="1" applyAlignment="1" applyProtection="1">
      <x:alignment horizontal="right" vertical="center"/>
    </x:xf>
  </x:cellXfs>
  <x:cellStyles count="53">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2" builtinId="8"/>
    <x:cellStyle name="Input" xfId="34" builtinId="20" customBuiltin="1"/>
    <x:cellStyle name="Linked Cell" xfId="35" builtinId="24" customBuiltin="1"/>
    <x:cellStyle name="Neutral" xfId="36" builtinId="28" customBuiltin="1"/>
    <x:cellStyle name="Normal" xfId="0" builtinId="0"/>
    <x:cellStyle name="Normal 2" xfId="47" xr:uid="{00000000-0005-0000-0000-000026000000}"/>
    <x:cellStyle name="Normal 2 2" xfId="48" xr:uid="{00000000-0005-0000-0000-000027000000}"/>
    <x:cellStyle name="Normal 3" xfId="49" xr:uid="{00000000-0005-0000-0000-000028000000}"/>
    <x:cellStyle name="Normal 8" xfId="45" xr:uid="{00000000-0005-0000-0000-000029000000}"/>
    <x:cellStyle name="Normal_20120614 sm exp" xfId="37" xr:uid="{00000000-0005-0000-0000-00002A000000}"/>
    <x:cellStyle name="Normal_Funding calculation template for ASNs and transfers" xfId="51" xr:uid="{00000000-0005-0000-0000-00002B000000}"/>
    <x:cellStyle name="Normal_jul0038" xfId="38" xr:uid="{00000000-0005-0000-0000-00002C000000}"/>
    <x:cellStyle name="Normal_jul0047 2" xfId="46" xr:uid="{00000000-0005-0000-0000-00002D000000}"/>
    <x:cellStyle name="Normal_martab" xfId="50" xr:uid="{00000000-0005-0000-0000-00002E000000}"/>
    <x:cellStyle name="Normal_wpdb_" xfId="39" xr:uid="{00000000-0005-0000-0000-00002F000000}"/>
    <x:cellStyle name="Note" xfId="40" builtinId="10" customBuiltin="1"/>
    <x:cellStyle name="Output" xfId="41" builtinId="21" customBuiltin="1"/>
    <x:cellStyle name="Title" xfId="42" builtinId="15" customBuiltin="1"/>
    <x:cellStyle name="Total" xfId="43" builtinId="25" customBuiltin="1"/>
    <x:cellStyle name="Warning Text" xfId="44" builtinId="11" customBuiltin="1"/>
  </x:cellStyles>
  <x:dxfs count="14">
    <x:dxf>
      <x:font>
        <x:color theme="0" tint="-0.14996795556505021"/>
      </x:font>
    </x:dxf>
    <x:dxf>
      <x:font>
        <x:color theme="0" tint="-0.14996795556505021"/>
      </x:font>
    </x:dxf>
    <x:dxf>
      <x:font>
        <x:color theme="0" tint="-0.24994659260841701"/>
      </x:font>
    </x:dxf>
    <x:dxf>
      <x:font>
        <x:color theme="0" tint="-0.24994659260841701"/>
      </x:font>
      <x:fill>
        <x:patternFill patternType="none">
          <x:bgColor auto="1"/>
        </x:patternFill>
      </x:fill>
    </x:dxf>
    <x:dxf>
      <x:font>
        <x:color theme="0" tint="-0.24994659260841701"/>
      </x:font>
    </x:dxf>
    <x:dxf>
      <x:font>
        <x:strike val="0"/>
        <x:color theme="0" tint="-0.24994659260841701"/>
      </x:font>
    </x:dxf>
    <x:dxf>
      <x:font>
        <x:color theme="0" tint="-0.14996795556505021"/>
      </x:font>
    </x:dxf>
    <x:dxf>
      <x:font>
        <x:color theme="0" tint="-0.24994659260841701"/>
      </x:font>
    </x:dxf>
    <x:dxf>
      <x:font>
        <x:color theme="0" tint="-0.24994659260841701"/>
      </x:font>
    </x:dxf>
    <x:dxf>
      <x:font>
        <x:color theme="0" tint="-0.24994659260841701"/>
      </x:font>
    </x:dxf>
    <x:dxf>
      <x:font>
        <x:color theme="0" tint="-0.14996795556505021"/>
      </x:font>
    </x:dxf>
    <x:dxf>
      <x:font>
        <x:b val="0"/>
        <x:i val="0"/>
      </x:font>
    </x:dxf>
    <x:dxf>
      <x:font>
        <x:color theme="0" tint="-0.24994659260841701"/>
      </x:font>
    </x:dxf>
    <x:dxf>
      <x:font>
        <x:color theme="0" tint="-0.24994659260841701"/>
      </x:font>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D9F3D9"/>
      <x:color rgb="FFEAEAEA"/>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25" Type="http://schemas.openxmlformats.org/officeDocument/2006/relationships/customXml" Target="../customXml/item4.xml"/><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1590385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796875" defaultRowHeight="12.5" x14ac:dyDescent="0.25"/>
  <cols>
    <col min="1" max="16" width="9.1796875" style="525"/>
    <col min="17" max="19" width="9.1796875" style="525" hidden="1" customWidth="1"/>
    <col min="20" max="20" width="9.1796875" style="525" customWidth="1"/>
    <col min="21" max="16384" width="9.1796875" style="525"/>
  </cols>
  <sheetData>
    <row r="1" spans="1:20" x14ac:dyDescent="0.25">
      <c r="A1" s="554"/>
      <c r="B1" s="554"/>
      <c r="C1" s="554"/>
      <c r="D1" s="554"/>
      <c r="E1" s="554"/>
      <c r="F1" s="554"/>
      <c r="G1" s="554"/>
      <c r="H1" s="554"/>
      <c r="I1" s="554"/>
      <c r="J1" s="554"/>
      <c r="K1" s="554"/>
      <c r="L1" s="554"/>
      <c r="M1" s="554"/>
    </row>
    <row r="2" spans="1:20" ht="132.75" customHeight="1" x14ac:dyDescent="0.3">
      <c r="A2" s="555"/>
      <c r="B2" s="555"/>
      <c r="C2" s="555"/>
      <c r="D2" s="555"/>
      <c r="E2" s="555"/>
      <c r="F2" s="555"/>
      <c r="G2" s="555"/>
      <c r="H2" s="555"/>
      <c r="I2" s="555"/>
      <c r="J2" s="555"/>
      <c r="K2" s="555"/>
      <c r="L2" s="555"/>
      <c r="M2" s="555"/>
      <c r="N2" s="51"/>
      <c r="O2" s="51"/>
    </row>
    <row r="3" spans="1:20" s="53" customFormat="1" ht="45.9" customHeight="1" x14ac:dyDescent="0.65">
      <c r="A3" s="553" t="s">
        <v>424</v>
      </c>
      <c r="B3" s="553"/>
      <c r="C3" s="553"/>
      <c r="D3" s="553"/>
      <c r="E3" s="553"/>
      <c r="F3" s="553"/>
      <c r="G3" s="553"/>
      <c r="H3" s="553"/>
      <c r="I3" s="553"/>
      <c r="J3" s="553"/>
      <c r="K3" s="553"/>
      <c r="L3" s="553"/>
      <c r="M3" s="553"/>
      <c r="N3" s="52"/>
      <c r="O3" s="52"/>
      <c r="P3" s="52"/>
      <c r="Q3" s="52"/>
    </row>
    <row r="4" spans="1:20" s="53" customFormat="1" ht="55.5" customHeight="1" x14ac:dyDescent="0.65">
      <c r="A4" s="553" t="str">
        <f>'A Summary'!J6</f>
        <v>Provider</v>
      </c>
      <c r="B4" s="553" t="str">
        <f t="shared" ref="B4:M4" si="0">IF(PROVIDER="","Institution",PROVIDER)</f>
        <v>Institution</v>
      </c>
      <c r="C4" s="553" t="str">
        <f t="shared" si="0"/>
        <v>Institution</v>
      </c>
      <c r="D4" s="553" t="str">
        <f t="shared" si="0"/>
        <v>Institution</v>
      </c>
      <c r="E4" s="553" t="str">
        <f t="shared" si="0"/>
        <v>Institution</v>
      </c>
      <c r="F4" s="553" t="str">
        <f t="shared" si="0"/>
        <v>Institution</v>
      </c>
      <c r="G4" s="553" t="str">
        <f t="shared" si="0"/>
        <v>Institution</v>
      </c>
      <c r="H4" s="553" t="str">
        <f t="shared" si="0"/>
        <v>Institution</v>
      </c>
      <c r="I4" s="553" t="str">
        <f t="shared" si="0"/>
        <v>Institution</v>
      </c>
      <c r="J4" s="553" t="str">
        <f t="shared" si="0"/>
        <v>Institution</v>
      </c>
      <c r="K4" s="553" t="str">
        <f t="shared" si="0"/>
        <v>Institution</v>
      </c>
      <c r="L4" s="553" t="str">
        <f t="shared" si="0"/>
        <v>Institution</v>
      </c>
      <c r="M4" s="553" t="str">
        <f t="shared" si="0"/>
        <v>Institution</v>
      </c>
      <c r="N4" s="52"/>
      <c r="O4" s="52"/>
      <c r="P4" s="52"/>
      <c r="Q4" s="52"/>
    </row>
    <row r="5" spans="1:20" s="53" customFormat="1" ht="32.5" x14ac:dyDescent="0.65">
      <c r="A5" s="556" t="str">
        <f>IF(UKPRN="","UKPRN: 100XXXXX","UKPRN: "&amp;UKPRN&amp;"")</f>
        <v>UKPRN: 100XXXXX</v>
      </c>
      <c r="B5" s="556"/>
      <c r="C5" s="556"/>
      <c r="D5" s="556"/>
      <c r="E5" s="556"/>
      <c r="F5" s="556"/>
      <c r="G5" s="556"/>
      <c r="H5" s="556"/>
      <c r="I5" s="556"/>
      <c r="J5" s="556"/>
      <c r="K5" s="556"/>
      <c r="L5" s="556"/>
      <c r="M5" s="556"/>
      <c r="N5" s="54"/>
      <c r="O5" s="54"/>
      <c r="P5" s="54"/>
      <c r="Q5" s="54"/>
    </row>
    <row r="6" spans="1:20" x14ac:dyDescent="0.25">
      <c r="A6" s="554"/>
      <c r="B6" s="554"/>
      <c r="C6" s="554"/>
      <c r="D6" s="554"/>
      <c r="E6" s="554"/>
      <c r="F6" s="554"/>
      <c r="G6" s="554"/>
      <c r="H6" s="554"/>
      <c r="I6" s="554"/>
      <c r="J6" s="554"/>
      <c r="K6" s="554"/>
      <c r="L6" s="554"/>
      <c r="M6" s="554"/>
    </row>
    <row r="7" spans="1:20" ht="14" x14ac:dyDescent="0.3">
      <c r="A7" s="557" t="s">
        <v>75</v>
      </c>
      <c r="B7" s="557"/>
      <c r="C7" s="557"/>
      <c r="D7" s="557"/>
      <c r="E7" s="557"/>
      <c r="F7" s="557"/>
      <c r="G7" s="557"/>
      <c r="H7" s="557"/>
      <c r="I7" s="557"/>
      <c r="J7" s="557"/>
      <c r="K7" s="557"/>
      <c r="L7" s="557"/>
      <c r="M7" s="557"/>
    </row>
    <row r="8" spans="1:20" ht="15" customHeight="1" x14ac:dyDescent="0.3">
      <c r="A8" s="552" t="str">
        <f>"A Summary: "&amp;MID('A Summary'!A3,10,100)</f>
        <v>A Summary: 2019-20 Summary of allocations</v>
      </c>
      <c r="B8" s="552"/>
      <c r="C8" s="552"/>
      <c r="D8" s="552"/>
      <c r="E8" s="552"/>
      <c r="F8" s="552"/>
      <c r="G8" s="552"/>
      <c r="H8" s="552"/>
      <c r="I8" s="552"/>
      <c r="J8" s="552"/>
      <c r="K8" s="552"/>
      <c r="L8" s="552"/>
      <c r="M8" s="552"/>
      <c r="N8" s="524"/>
      <c r="O8" s="524"/>
    </row>
    <row r="9" spans="1:20" ht="15" customHeight="1" x14ac:dyDescent="0.3">
      <c r="A9" s="552" t="str">
        <f>"B High-cost: "&amp;MID('B High-cost'!A3,10,100)</f>
        <v>B High-cost: 2019-20 High-cost subject funding</v>
      </c>
      <c r="B9" s="552"/>
      <c r="C9" s="552"/>
      <c r="D9" s="552"/>
      <c r="E9" s="552"/>
      <c r="F9" s="552"/>
      <c r="G9" s="552"/>
      <c r="H9" s="552"/>
      <c r="I9" s="552"/>
      <c r="J9" s="552"/>
      <c r="K9" s="552"/>
      <c r="L9" s="552"/>
      <c r="M9" s="552"/>
      <c r="N9" s="524"/>
      <c r="O9" s="524"/>
    </row>
    <row r="10" spans="1:20" ht="15" customHeight="1" x14ac:dyDescent="0.3">
      <c r="A10" s="552" t="str">
        <f>"C Student premium: "&amp;MID('C Student premium'!A3,10,100)</f>
        <v>C Student premium: 2019-20 Student premium allocations</v>
      </c>
      <c r="B10" s="552"/>
      <c r="C10" s="552"/>
      <c r="D10" s="552"/>
      <c r="E10" s="552"/>
      <c r="F10" s="552"/>
      <c r="G10" s="552"/>
      <c r="H10" s="552"/>
      <c r="I10" s="552"/>
      <c r="J10" s="552"/>
      <c r="K10" s="552"/>
      <c r="L10" s="552"/>
      <c r="M10" s="552"/>
      <c r="N10" s="524"/>
      <c r="O10" s="524"/>
      <c r="R10" s="547"/>
      <c r="S10" s="547"/>
      <c r="T10" s="547"/>
    </row>
    <row r="11" spans="1:20" ht="15" customHeight="1" x14ac:dyDescent="0.3">
      <c r="A11" s="552" t="str">
        <f>"D Erasmus+: "&amp;MID('D Erasmus+'!A3,10,100)</f>
        <v>D Erasmus+: 2019-20 Erasmus+ and overseas study programmes</v>
      </c>
      <c r="B11" s="552"/>
      <c r="C11" s="552"/>
      <c r="D11" s="552"/>
      <c r="E11" s="552"/>
      <c r="F11" s="552"/>
      <c r="G11" s="552"/>
      <c r="H11" s="552"/>
      <c r="I11" s="552"/>
      <c r="J11" s="552"/>
      <c r="K11" s="552"/>
      <c r="L11" s="552"/>
      <c r="M11" s="552"/>
      <c r="N11" s="524"/>
      <c r="O11" s="524"/>
      <c r="R11" s="547"/>
      <c r="S11" s="548"/>
      <c r="T11" s="547"/>
    </row>
    <row r="12" spans="1:20" ht="15" customHeight="1" x14ac:dyDescent="0.3">
      <c r="A12" s="552" t="str">
        <f>"E NMAH supplement: "&amp;MID('E NMAH supplement'!A3,10,100)</f>
        <v>E NMAH supplement: 2019-20 Nursing, midwifery and allied health supplement</v>
      </c>
      <c r="B12" s="552"/>
      <c r="C12" s="552"/>
      <c r="D12" s="552"/>
      <c r="E12" s="552"/>
      <c r="F12" s="552"/>
      <c r="G12" s="552"/>
      <c r="H12" s="552"/>
      <c r="I12" s="552"/>
      <c r="J12" s="552"/>
      <c r="K12" s="552"/>
      <c r="L12" s="552"/>
      <c r="M12" s="552"/>
      <c r="N12" s="524"/>
      <c r="O12" s="524"/>
      <c r="R12" s="547"/>
      <c r="S12" s="548"/>
      <c r="T12" s="547"/>
    </row>
    <row r="13" spans="1:20" ht="15" customHeight="1" x14ac:dyDescent="0.3">
      <c r="A13" s="552" t="str">
        <f>"F Very high-cost STEM subjects: "&amp;MID('F Very high-cost STEM subjects'!A3,10,100)</f>
        <v>F Very high-cost STEM subjects: 2019-20 Very high-cost STEM subjects targeted allocation</v>
      </c>
      <c r="B13" s="552"/>
      <c r="C13" s="552"/>
      <c r="D13" s="552"/>
      <c r="E13" s="552"/>
      <c r="F13" s="552"/>
      <c r="G13" s="552"/>
      <c r="H13" s="552"/>
      <c r="I13" s="552"/>
      <c r="J13" s="552"/>
      <c r="K13" s="552"/>
      <c r="L13" s="552"/>
      <c r="M13" s="552"/>
      <c r="N13" s="55"/>
      <c r="O13" s="55"/>
      <c r="P13" s="55"/>
      <c r="Q13" s="55"/>
      <c r="R13" s="547"/>
      <c r="S13" s="548"/>
      <c r="T13" s="547"/>
    </row>
    <row r="14" spans="1:20" ht="15" customHeight="1" x14ac:dyDescent="0.3">
      <c r="A14" s="552" t="str">
        <f>"G Other TAs: "&amp;MID('G Other TAs'!A3,10,100)</f>
        <v>G Other TAs: 2019-20 Other targeted allocations</v>
      </c>
      <c r="B14" s="552"/>
      <c r="C14" s="552"/>
      <c r="D14" s="552"/>
      <c r="E14" s="552"/>
      <c r="F14" s="552"/>
      <c r="G14" s="552"/>
      <c r="H14" s="552"/>
      <c r="I14" s="552"/>
      <c r="J14" s="552"/>
      <c r="K14" s="552"/>
      <c r="L14" s="552"/>
      <c r="M14" s="552"/>
      <c r="N14" s="524"/>
      <c r="O14" s="524"/>
      <c r="R14" s="547"/>
      <c r="S14" s="547"/>
      <c r="T14" s="547"/>
    </row>
    <row r="15" spans="1:20" ht="15" customHeight="1" x14ac:dyDescent="0.3">
      <c r="A15" s="552" t="str">
        <f>"H Parameters: "&amp;MID('H Parameters'!A3,10,100)</f>
        <v>H Parameters: 2019-20 Parameters in the funding models</v>
      </c>
      <c r="B15" s="552"/>
      <c r="C15" s="552"/>
      <c r="D15" s="552"/>
      <c r="E15" s="552"/>
      <c r="F15" s="552"/>
      <c r="G15" s="552"/>
      <c r="H15" s="552"/>
      <c r="I15" s="552"/>
      <c r="J15" s="552"/>
      <c r="K15" s="552"/>
      <c r="L15" s="552"/>
      <c r="M15" s="552"/>
      <c r="N15" s="524"/>
      <c r="O15" s="524"/>
      <c r="R15" s="547"/>
      <c r="S15" s="547"/>
      <c r="T15" s="547"/>
    </row>
  </sheetData>
  <mergeCells count="15">
    <mergeCell ref="A15:M15"/>
    <mergeCell ref="A3:M3"/>
    <mergeCell ref="A10:M10"/>
    <mergeCell ref="A4:M4"/>
    <mergeCell ref="A1:M1"/>
    <mergeCell ref="A2:M2"/>
    <mergeCell ref="A6:M6"/>
    <mergeCell ref="A12:M12"/>
    <mergeCell ref="A14:M14"/>
    <mergeCell ref="A11:M11"/>
    <mergeCell ref="A13:M13"/>
    <mergeCell ref="A5:M5"/>
    <mergeCell ref="A7:M7"/>
    <mergeCell ref="A8:M8"/>
    <mergeCell ref="A9:M9"/>
  </mergeCells>
  <hyperlinks>
    <hyperlink ref="A9:M9" location="TABLEB" display="TABLEB" xr:uid="{00000000-0004-0000-0000-000000000000}"/>
    <hyperlink ref="A10:M10" location="TABLEC" display="TABLEC" xr:uid="{00000000-0004-0000-0000-000001000000}"/>
    <hyperlink ref="A11:M11" location="TABLED" display="TABLED" xr:uid="{00000000-0004-0000-0000-000002000000}"/>
    <hyperlink ref="A12:M12" location="TABLEE" display="TABLEE" xr:uid="{00000000-0004-0000-0000-000003000000}"/>
    <hyperlink ref="A13:M13" location="TABLEF" display="TABLEF" xr:uid="{00000000-0004-0000-0000-000008000000}"/>
    <hyperlink ref="A14:M14" location="TABLEG" display="TABLEG" xr:uid="{00000000-0004-0000-0000-000009000000}"/>
    <hyperlink ref="A15:M15" location="TABLEH" display="TABLEH" xr:uid="{00000000-0004-0000-0000-00000A000000}"/>
    <hyperlink ref="A8:M8" location="TABLEA" display="TABLEA" xr:uid="{00000000-0004-0000-0000-00000C000000}"/>
  </hyperlinks>
  <pageMargins left="0.70866141732283472" right="0.70866141732283472" top="0.74803149606299213" bottom="0.74803149606299213" header="0.31496062992125984" footer="0.31496062992125984"/>
  <pageSetup paperSize="9" scale="83" orientation="landscape" r:id="rId1"/>
  <headerFooter>
    <oddHeader>&amp;CPage &amp;P&amp;R&amp;F</oddHeader>
  </headerFooter>
  <ignoredErrors>
    <ignoredError sqref="A4:M11 A12:M12" unlockedFormula="1"/>
  </ignoredErrors>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Q37"/>
  <x:sheetViews>
    <x:sheetView showGridLines="0" zoomScaleNormal="100" workbookViewId="0">
      <x:pane ySplit="4" topLeftCell="A5" activePane="bottomLeft" state="frozen"/>
      <x:selection sqref="A1:J1"/>
      <x:selection pane="bottomLeft"/>
    </x:sheetView>
  </x:sheetViews>
  <x:sheetFormatPr defaultColWidth="9.1796875" defaultRowHeight="13.5" x14ac:dyDescent="0.3"/>
  <x:cols>
    <x:col min="1" max="1" width="4.26953125" style="57" customWidth="1"/>
    <x:col min="2" max="2" width="61.7265625" style="57" customWidth="1"/>
    <x:col min="3" max="3" width="15.90625" style="61" customWidth="1"/>
    <x:col min="4" max="4" width="8.453125" style="61" customWidth="1"/>
    <x:col min="5" max="5" width="20.08984375" style="61" customWidth="1"/>
    <x:col min="6" max="6" width="13.26953125" style="61" customWidth="1"/>
    <x:col min="7" max="7" width="10.81640625" style="57" customWidth="1"/>
    <x:col min="8" max="8" width="17.54296875" style="57" hidden="1" customWidth="1"/>
    <x:col min="9" max="9" width="9.1796875" style="57" customWidth="1"/>
    <x:col min="10" max="10" width="16.453125" style="57" hidden="1" customWidth="1"/>
    <x:col min="11" max="11" width="9.1796875" style="57" hidden="1" customWidth="1"/>
    <x:col min="12" max="12" width="17.26953125" style="57" hidden="1" customWidth="1"/>
    <x:col min="13" max="13" width="11.54296875" style="57" hidden="1" customWidth="1"/>
    <x:col min="14" max="14" width="16.453125" style="57" customWidth="1"/>
    <x:col min="15" max="16" width="9.1796875" style="57" customWidth="1"/>
    <x:col min="17" max="16384" width="9.1796875" style="57"/>
  </x:cols>
  <x:sheetData>
    <x:row r="1" spans="1:17" ht="15.75" customHeight="1" x14ac:dyDescent="0.3">
      <x:c r="A1" s="545" t="str">
        <x:f>J8</x:f>
        <x:v xml:space="preserve">Provider </x:v>
      </x:c>
      <x:c r="B1" s="545"/>
      <x:c r="D1" s="545"/>
      <x:c r="E1" s="56"/>
      <x:c r="J1" s="58" t="s">
        <x:v>297</x:v>
      </x:c>
      <x:c r="K1" s="58" t="s">
        <x:v>165</x:v>
      </x:c>
      <x:c r="L1" s="58" t="s">
        <x:v>388</x:v>
      </x:c>
      <x:c r="M1" s="76" t="s">
        <x:v>420</x:v>
      </x:c>
      <x:c r="N1" s="76"/>
      <x:c r="O1" s="76"/>
      <x:c r="P1" s="65"/>
      <x:c r="Q1" s="65"/>
    </x:row>
    <x:row r="2" spans="1:17" ht="15.5" x14ac:dyDescent="0.35">
      <x:c r="B2" s="59"/>
      <x:c r="C2" s="59"/>
      <x:c r="D2" s="59"/>
      <x:c r="E2" s="60"/>
      <x:c r="J2" s="62"/>
      <x:c r="K2" s="62" t="s">
        <x:v>426</x:v>
      </x:c>
      <x:c r="L2" s="425"/>
      <x:c r="M2" s="549"/>
      <x:c r="N2" s="65"/>
      <x:c r="O2" s="65"/>
      <x:c r="P2" s="65"/>
      <x:c r="Q2" s="65"/>
    </x:row>
    <x:row r="3" spans="1:17" ht="22.65" customHeight="1" thickBot="1" x14ac:dyDescent="0.35">
      <x:c r="A3" s="63" t="str">
        <x:f>K4</x:f>
        <x:v>Table A: 2019-20 Summary of allocations</x:v>
      </x:c>
      <x:c r="B3" s="64"/>
      <x:c r="E3" s="60"/>
      <x:c r="H3" s="65"/>
      <x:c r="I3" s="65"/>
      <x:c r="J3" s="58" t="s">
        <x:v>272</x:v>
      </x:c>
      <x:c r="K3" s="58" t="s">
        <x:v>143</x:v>
      </x:c>
    </x:row>
    <x:row r="4" spans="1:17" ht="58.65" customHeight="1" x14ac:dyDescent="0.3">
      <x:c r="A4" s="66"/>
      <x:c r="B4" s="66"/>
      <x:c r="C4" s="67" t="s">
        <x:v>419</x:v>
      </x:c>
      <x:c r="D4" s="68"/>
      <x:c r="E4" s="69" t="s">
        <x:v>300</x:v>
      </x:c>
      <x:c r="F4" s="68"/>
      <x:c r="H4" s="70" t="s">
        <x:v>110</x:v>
      </x:c>
      <x:c r="J4" s="427" t="s">
        <x:v>421</x:v>
      </x:c>
      <x:c r="K4" s="57" t="s">
        <x:v>335</x:v>
      </x:c>
    </x:row>
    <x:row r="5" spans="1:17" s="65" customFormat="1" ht="30" customHeight="1" x14ac:dyDescent="0.3">
      <x:c r="A5" s="546" t="s">
        <x:v>308</x:v>
      </x:c>
      <x:c r="B5" s="546"/>
      <x:c r="C5" s="71">
        <x:v>712613535</x:v>
      </x:c>
      <x:c r="D5" s="72"/>
      <x:c r="E5" s="73">
        <x:v>51193964</x:v>
      </x:c>
      <x:c r="F5" s="74"/>
      <x:c r="H5" s="75" t="s">
        <x:v>106</x:v>
      </x:c>
      <x:c r="J5" s="76" t="s">
        <x:v>298</x:v>
      </x:c>
    </x:row>
    <x:row r="6" spans="1:17" s="65" customFormat="1" ht="23.25" customHeight="1" x14ac:dyDescent="0.3">
      <x:c r="A6" s="77" t="s">
        <x:v>97</x:v>
      </x:c>
      <x:c r="B6" s="77"/>
      <x:c r="C6" s="78"/>
      <x:c r="D6" s="74"/>
      <x:c r="E6" s="74"/>
      <x:c r="F6" s="74"/>
      <x:c r="H6" s="79"/>
      <x:c r="J6" s="65" t="str">
        <x:f>IF(PROVIDER&lt;&gt;"",PROVIDER,IF(UKPRN="ALL","Sector summary of all providers","Provider"))</x:f>
        <x:v>Provider</x:v>
      </x:c>
    </x:row>
    <x:row r="7" spans="1:17" s="65" customFormat="1" ht="19.5" customHeight="1" x14ac:dyDescent="0.3">
      <x:c r="A7" s="76"/>
      <x:c r="B7" s="80" t="s">
        <x:v>315</x:v>
      </x:c>
      <x:c r="C7" s="78">
        <x:v>161063270</x:v>
      </x:c>
      <x:c r="D7" s="74"/>
      <x:c r="E7" s="74">
        <x:v>13066138</x:v>
      </x:c>
      <x:c r="F7" s="74"/>
      <x:c r="H7" s="75" t="s">
        <x:v>140</x:v>
      </x:c>
      <x:c r="J7" s="65" t="str">
        <x:f>IF(PROVIDER&lt;&gt;"","(UKPRN: "&amp;UKPRN&amp;")","")</x:f>
        <x:v/>
      </x:c>
    </x:row>
    <x:row r="8" spans="1:17" s="65" customFormat="1" ht="15" customHeight="1" x14ac:dyDescent="0.3">
      <x:c r="A8" s="76"/>
      <x:c r="B8" s="80" t="s">
        <x:v>312</x:v>
      </x:c>
      <x:c r="C8" s="81">
        <x:v>71182663</x:v>
      </x:c>
      <x:c r="D8" s="72"/>
      <x:c r="E8" s="72">
        <x:v>940341</x:v>
      </x:c>
      <x:c r="F8" s="74"/>
      <x:c r="H8" s="75" t="s">
        <x:v>141</x:v>
      </x:c>
      <x:c r="J8" s="65" t="str">
        <x:f>J6&amp;" "&amp;J7</x:f>
        <x:v xml:space="preserve">Provider </x:v>
      </x:c>
    </x:row>
    <x:row r="9" spans="1:17" s="65" customFormat="1" ht="15" customHeight="1" x14ac:dyDescent="0.3">
      <x:c r="A9" s="76"/>
      <x:c r="B9" s="80" t="s">
        <x:v>103</x:v>
      </x:c>
      <x:c r="C9" s="81">
        <x:v>39723747</x:v>
      </x:c>
      <x:c r="D9" s="72"/>
      <x:c r="E9" s="72">
        <x:v>2290466</x:v>
      </x:c>
      <x:c r="F9" s="74"/>
      <x:c r="H9" s="75" t="s">
        <x:v>142</x:v>
      </x:c>
    </x:row>
    <x:row r="10" spans="1:17" s="65" customFormat="1" ht="15" customHeight="1" x14ac:dyDescent="0.3">
      <x:c r="A10" s="76"/>
      <x:c r="B10" s="80" t="s">
        <x:v>91</x:v>
      </x:c>
      <x:c r="C10" s="81">
        <x:v>29821830</x:v>
      </x:c>
      <x:c r="D10" s="72"/>
      <x:c r="E10" s="523">
        <x:v>0</x:v>
      </x:c>
      <x:c r="F10" s="82"/>
      <x:c r="G10" s="82"/>
      <x:c r="H10" s="75" t="s">
        <x:v>116</x:v>
      </x:c>
    </x:row>
    <x:row r="11" spans="1:17" s="65" customFormat="1" ht="15" customHeight="1" x14ac:dyDescent="0.3">
      <x:c r="A11" s="76"/>
      <x:c r="B11" s="80" t="s">
        <x:v>271</x:v>
      </x:c>
      <x:c r="C11" s="81">
        <x:v>20371689</x:v>
      </x:c>
      <x:c r="D11" s="72"/>
      <x:c r="E11" s="72">
        <x:v>20371689</x:v>
      </x:c>
      <x:c r="F11" s="82"/>
      <x:c r="G11" s="82"/>
      <x:c r="H11" s="75" t="s">
        <x:v>144</x:v>
      </x:c>
    </x:row>
    <x:row r="12" spans="1:17" s="65" customFormat="1" ht="15" customHeight="1" x14ac:dyDescent="0.3">
      <x:c r="A12" s="76"/>
      <x:c r="B12" s="80" t="s">
        <x:v>101</x:v>
      </x:c>
      <x:c r="C12" s="81">
        <x:v>8377622</x:v>
      </x:c>
      <x:c r="D12" s="72"/>
      <x:c r="E12" s="523">
        <x:v>0</x:v>
      </x:c>
      <x:c r="F12" s="74"/>
      <x:c r="H12" s="75" t="s">
        <x:v>113</x:v>
      </x:c>
    </x:row>
    <x:row r="13" spans="1:17" s="65" customFormat="1" ht="15" customHeight="1" x14ac:dyDescent="0.3">
      <x:c r="A13" s="76"/>
      <x:c r="B13" s="80" t="s">
        <x:v>29</x:v>
      </x:c>
      <x:c r="C13" s="81">
        <x:v>34978139</x:v>
      </x:c>
      <x:c r="D13" s="72"/>
      <x:c r="E13" s="72">
        <x:v>24378</x:v>
      </x:c>
      <x:c r="F13" s="74"/>
      <x:c r="H13" s="75" t="s">
        <x:v>114</x:v>
      </x:c>
    </x:row>
    <x:row r="14" spans="1:17" s="65" customFormat="1" ht="15" customHeight="1" x14ac:dyDescent="0.3">
      <x:c r="A14" s="76"/>
      <x:c r="B14" s="80" t="s">
        <x:v>309</x:v>
      </x:c>
      <x:c r="C14" s="81">
        <x:v>4365502</x:v>
      </x:c>
      <x:c r="D14" s="72"/>
      <x:c r="E14" s="72">
        <x:v>0</x:v>
      </x:c>
      <x:c r="F14" s="74"/>
      <x:c r="H14" s="75" t="s">
        <x:v>115</x:v>
      </x:c>
    </x:row>
    <x:row r="15" spans="1:17" s="65" customFormat="1" ht="15" customHeight="1" x14ac:dyDescent="0.3">
      <x:c r="A15" s="76"/>
      <x:c r="B15" s="80" t="s">
        <x:v>90</x:v>
      </x:c>
      <x:c r="C15" s="81">
        <x:v>69114584</x:v>
      </x:c>
      <x:c r="D15" s="72"/>
      <x:c r="E15" s="72">
        <x:v>3476257</x:v>
      </x:c>
      <x:c r="F15" s="74"/>
      <x:c r="H15" s="75" t="s">
        <x:v>117</x:v>
      </x:c>
    </x:row>
    <x:row r="16" spans="1:17" s="65" customFormat="1" ht="15" customHeight="1" x14ac:dyDescent="0.3">
      <x:c r="A16" s="76"/>
      <x:c r="B16" s="80" t="s">
        <x:v>317</x:v>
      </x:c>
      <x:c r="C16" s="81">
        <x:v>25082070</x:v>
      </x:c>
      <x:c r="D16" s="72"/>
      <x:c r="E16" s="523">
        <x:v>0</x:v>
      </x:c>
      <x:c r="F16" s="74"/>
      <x:c r="H16" s="75" t="s">
        <x:v>351</x:v>
      </x:c>
    </x:row>
    <x:row r="17" spans="1:12" s="65" customFormat="1" ht="15" customHeight="1" x14ac:dyDescent="0.3">
      <x:c r="A17" s="76"/>
      <x:c r="B17" s="65" t="s">
        <x:v>98</x:v>
      </x:c>
      <x:c r="C17" s="81">
        <x:v>43372067</x:v>
      </x:c>
      <x:c r="D17" s="72"/>
      <x:c r="E17" s="523">
        <x:v>0</x:v>
      </x:c>
      <x:c r="F17" s="74"/>
      <x:c r="H17" s="75" t="s">
        <x:v>118</x:v>
      </x:c>
    </x:row>
    <x:row r="18" spans="1:12" s="65" customFormat="1" ht="15" customHeight="1" x14ac:dyDescent="0.3">
      <x:c r="A18" s="76"/>
      <x:c r="B18" s="65" t="s">
        <x:v>16</x:v>
      </x:c>
      <x:c r="C18" s="81">
        <x:v>16994596</x:v>
      </x:c>
      <x:c r="D18" s="72"/>
      <x:c r="E18" s="523">
        <x:v>0</x:v>
      </x:c>
      <x:c r="F18" s="74"/>
      <x:c r="H18" s="75" t="s">
        <x:v>119</x:v>
      </x:c>
    </x:row>
    <x:row r="19" spans="1:12" s="65" customFormat="1" ht="15" customHeight="1" x14ac:dyDescent="0.3">
      <x:c r="A19" s="76"/>
      <x:c r="B19" s="65" t="s">
        <x:v>22</x:v>
      </x:c>
      <x:c r="C19" s="81">
        <x:v>906719</x:v>
      </x:c>
      <x:c r="D19" s="72"/>
      <x:c r="E19" s="523">
        <x:v>0</x:v>
      </x:c>
      <x:c r="F19" s="74"/>
      <x:c r="H19" s="75" t="s">
        <x:v>120</x:v>
      </x:c>
    </x:row>
    <x:row r="20" spans="1:12" s="65" customFormat="1" ht="15" customHeight="1" x14ac:dyDescent="0.3">
      <x:c r="A20" s="76"/>
      <x:c r="B20" s="65" t="s">
        <x:v>17</x:v>
      </x:c>
      <x:c r="C20" s="81">
        <x:v>5140452</x:v>
      </x:c>
      <x:c r="D20" s="72"/>
      <x:c r="E20" s="523">
        <x:v>0</x:v>
      </x:c>
      <x:c r="F20" s="74"/>
      <x:c r="H20" s="75" t="s">
        <x:v>121</x:v>
      </x:c>
    </x:row>
    <x:row r="21" spans="1:12" s="65" customFormat="1" ht="30.75" customHeight="1" x14ac:dyDescent="0.3">
      <x:c r="A21" s="83"/>
      <x:c r="B21" s="84" t="s">
        <x:v>166</x:v>
      </x:c>
      <x:c r="C21" s="85">
        <x:v>530494950</x:v>
      </x:c>
      <x:c r="D21" s="72"/>
      <x:c r="E21" s="86">
        <x:v>40169269</x:v>
      </x:c>
      <x:c r="F21" s="74"/>
      <x:c r="H21" s="75" t="s">
        <x:v>107</x:v>
      </x:c>
    </x:row>
    <x:row r="22" spans="1:12" s="65" customFormat="1" ht="30.75" customHeight="1" thickBot="1" x14ac:dyDescent="0.35">
      <x:c r="A22" s="87" t="s">
        <x:v>333</x:v>
      </x:c>
      <x:c r="B22" s="88"/>
      <x:c r="C22" s="89">
        <x:v>1243108485</x:v>
      </x:c>
      <x:c r="D22" s="74"/>
      <x:c r="E22" s="90">
        <x:v>91363233</x:v>
      </x:c>
      <x:c r="F22" s="74"/>
      <x:c r="H22" s="75" t="s">
        <x:v>108</x:v>
      </x:c>
    </x:row>
    <x:row r="23" spans="1:12" s="65" customFormat="1" x14ac:dyDescent="0.3">
      <x:c r="C23" s="91"/>
      <x:c r="D23" s="92"/>
      <x:c r="E23" s="93"/>
      <x:c r="F23" s="92"/>
      <x:c r="H23" s="94"/>
    </x:row>
    <x:row r="24" spans="1:12" s="65" customFormat="1" x14ac:dyDescent="0.3">
      <x:c r="C24" s="91"/>
      <x:c r="D24" s="92"/>
      <x:c r="E24" s="93"/>
      <x:c r="F24" s="92"/>
      <x:c r="H24" s="94"/>
    </x:row>
    <x:row r="25" spans="1:12" s="65" customFormat="1" ht="22.65" customHeight="1" thickBot="1" x14ac:dyDescent="0.35">
      <x:c r="A25" s="443"/>
      <x:c r="B25" s="444"/>
      <x:c r="C25" s="445"/>
      <x:c r="E25" s="96"/>
      <x:c r="F25" s="74"/>
    </x:row>
    <x:row r="26" spans="1:12" s="65" customFormat="1" ht="19.5" customHeight="1" x14ac:dyDescent="0.3">
      <x:c r="A26" s="100" t="s">
        <x:v>318</x:v>
      </x:c>
      <x:c r="B26" s="98"/>
      <x:c r="C26" s="451" t="str">
        <x:f>IF(MEDINTAR&gt;0,MEDINTAR,"Not applicable")</x:f>
        <x:v>Not applicable</x:v>
      </x:c>
      <x:c r="D26" s="78"/>
      <x:c r="E26" s="99"/>
      <x:c r="F26" s="74"/>
      <x:c r="J26" s="75" t="s">
        <x:v>111</x:v>
      </x:c>
      <x:c r="K26" s="370">
        <x:v>7391</x:v>
      </x:c>
      <x:c r="L26" s="94"/>
    </x:row>
    <x:row r="27" spans="1:12" s="65" customFormat="1" ht="21.75" customHeight="1" x14ac:dyDescent="0.3">
      <x:c r="A27" s="101"/>
      <x:c r="B27" s="102" t="s">
        <x:v>269</x:v>
      </x:c>
      <x:c r="C27" s="537" t="str">
        <x:f>IF(MEDINTAR&gt;0,MEDINTAR_ISOV,"Not applicable")</x:f>
        <x:v>Not applicable</x:v>
      </x:c>
      <x:c r="D27" s="78"/>
      <x:c r="E27" s="99"/>
      <x:c r="F27" s="74"/>
      <x:c r="J27" s="75" t="s">
        <x:v>236</x:v>
      </x:c>
      <x:c r="K27" s="370">
        <x:v>456</x:v>
      </x:c>
      <x:c r="L27" s="94"/>
    </x:row>
    <x:row r="28" spans="1:12" s="65" customFormat="1" ht="18.899999999999999" customHeight="1" x14ac:dyDescent="0.3">
      <x:c r="A28" s="103" t="s">
        <x:v>319</x:v>
      </x:c>
      <x:c r="B28" s="100"/>
      <x:c r="C28" s="104" t="str">
        <x:f>IF(DENINTAR&gt;0,DENINTAR,"Not applicable")</x:f>
        <x:v>Not applicable</x:v>
      </x:c>
      <x:c r="D28" s="78"/>
      <x:c r="E28" s="99"/>
      <x:c r="F28" s="74"/>
      <x:c r="J28" s="75" t="s">
        <x:v>112</x:v>
      </x:c>
      <x:c r="K28" s="370">
        <x:v>809</x:v>
      </x:c>
      <x:c r="L28" s="94"/>
    </x:row>
    <x:row r="29" spans="1:12" s="65" customFormat="1" ht="21.75" customHeight="1" thickBot="1" x14ac:dyDescent="0.35">
      <x:c r="A29" s="105"/>
      <x:c r="B29" s="106" t="s">
        <x:v>269</x:v>
      </x:c>
      <x:c r="C29" s="107" t="str">
        <x:f>IF(DENINTAR&gt;0,DENINTAR_ISOV,"Not applicable")</x:f>
        <x:v>Not applicable</x:v>
      </x:c>
      <x:c r="D29" s="78"/>
      <x:c r="E29" s="99"/>
      <x:c r="F29" s="74"/>
      <x:c r="J29" s="75" t="s">
        <x:v>237</x:v>
      </x:c>
      <x:c r="K29" s="370">
        <x:v>43</x:v>
      </x:c>
      <x:c r="L29" s="94"/>
    </x:row>
    <x:row r="30" spans="1:12" ht="15.75" customHeight="1" x14ac:dyDescent="0.3">
      <x:c r="C30" s="91"/>
      <x:c r="D30" s="91"/>
      <x:c r="E30" s="91"/>
      <x:c r="J30" s="65"/>
    </x:row>
    <x:row r="31" spans="1:12" hidden="1" x14ac:dyDescent="0.3">
      <x:c r="C31" s="108" t="s">
        <x:v>418</x:v>
      </x:c>
      <x:c r="D31" s="109"/>
      <x:c r="E31" s="108" t="s">
        <x:v>138</x:v>
      </x:c>
      <x:c r="F31" s="110"/>
      <x:c r="J31" s="65"/>
    </x:row>
    <x:row r="32" spans="1:12" hidden="1" x14ac:dyDescent="0.3">
      <x:c r="C32" s="550"/>
      <x:c r="F32" s="74"/>
      <x:c r="J32" s="65"/>
    </x:row>
    <x:row r="33" spans="2:10" ht="15" customHeight="1" x14ac:dyDescent="0.3">
      <x:c r="B33" s="65"/>
      <x:c r="C33" s="74"/>
      <x:c r="D33" s="74"/>
      <x:c r="E33" s="74"/>
      <x:c r="F33" s="74"/>
      <x:c r="G33" s="65"/>
      <x:c r="J33" s="65"/>
    </x:row>
    <x:row r="34" spans="2:10" x14ac:dyDescent="0.3">
      <x:c r="B34" s="65"/>
      <x:c r="C34" s="74"/>
      <x:c r="D34" s="74"/>
      <x:c r="E34" s="74"/>
      <x:c r="F34" s="74"/>
      <x:c r="G34" s="65"/>
      <x:c r="J34" s="65"/>
    </x:row>
    <x:row r="35" spans="2:10" x14ac:dyDescent="0.3">
      <x:c r="J35" s="65"/>
    </x:row>
    <x:row r="36" spans="2:10" x14ac:dyDescent="0.3">
      <x:c r="J36" s="65"/>
    </x:row>
    <x:row r="37" spans="2:10" x14ac:dyDescent="0.3">
      <x:c r="J37" s="65"/>
    </x:row>
  </x:sheetData>
  <x:conditionalFormatting sqref="E5 E7:E9 E11 E13:E15 E21:E22">
    <x:cfRule type="cellIs" dxfId="13" priority="4" operator="equal">
      <x:formula>0</x:formula>
    </x:cfRule>
  </x:conditionalFormatting>
  <x:conditionalFormatting sqref="C5 C7:C22">
    <x:cfRule type="cellIs" dxfId="12" priority="2" operator="equal">
      <x:formula>0</x:formula>
    </x:cfRule>
  </x:conditionalFormatting>
  <x:conditionalFormatting sqref="C26:C29">
    <x:cfRule type="cellIs" dxfId="11" priority="1" operator="equal">
      <x:formula>"Not applicable"</x:formula>
    </x:cfRule>
  </x:conditionalFormatting>
  <x:hyperlinks>
    <x:hyperlink ref="A5:B5" location="HIGHCOST" display="High-cost subject funding" xr:uid="{00000000-0004-0000-0100-000000000000}"/>
    <x:hyperlink ref="B7" location="SP_FT" display="Premium to support successful student outcomes: full-time" xr:uid="{00000000-0004-0000-0100-000001000000}"/>
    <x:hyperlink ref="B8" location="SP_PT" display="Premium to support successful student outcomes: part-time" xr:uid="{00000000-0004-0000-0100-000002000000}"/>
    <x:hyperlink ref="B9" location="DISABLED" display="Disabled students' premium" xr:uid="{00000000-0004-0000-0100-000003000000}"/>
    <x:hyperlink ref="B10" location="ERAS_TA" display="Erasmus+ and overseas study programmes" xr:uid="{00000000-0004-0000-0100-000004000000}"/>
    <x:hyperlink ref="B11" location="HEALTH_TA" display="Nursing and allied health supplement" xr:uid="{00000000-0004-0000-0100-000005000000}"/>
    <x:hyperlink ref="B12" location="PGTS_TA" display="Postgraduate taught supplement" xr:uid="{00000000-0004-0000-0100-000006000000}"/>
    <x:hyperlink ref="B13" location="INT_TA" display="Intensive postgraduate provision" xr:uid="{00000000-0004-0000-0100-000007000000}"/>
    <x:hyperlink ref="B14" location="ACCL_TA" display="Accelerated full-time undergraduate provision" xr:uid="{00000000-0004-0000-0100-000008000000}"/>
    <x:hyperlink ref="B15" location="LOND_TA" display="Students attending courses in London" xr:uid="{00000000-0004-0000-0100-000009000000}"/>
    <x:hyperlink ref="B16" location="VHCSS" display="Very high-cost STEM subjects" xr:uid="{00000000-0004-0000-0100-00000A000000}"/>
  </x:hyperlinks>
  <x:pageMargins left="0.70866141732283472" right="0.70866141732283472" top="0.74803149606299213" bottom="0.74803149606299213" header="0.31496062992125984" footer="0.31496062992125984"/>
  <x:pageSetup paperSize="9" scale="80" orientation="landscape" r:id="rId1"/>
  <x:headerFooter>
    <x:oddHeader>&amp;CPage &amp;P&amp;R&amp;F</x:oddHeader>
  </x:headerFooter>
  <x:ignoredErrors>
    <x:ignoredError sqref="A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W64"/>
  <x:sheetViews>
    <x:sheetView showGridLines="0" zoomScaleNormal="100" workbookViewId="0">
      <x:pane xSplit="3" ySplit="4" topLeftCell="D5" activePane="bottomRight" state="frozen"/>
      <x:selection sqref="A1:J1"/>
      <x:selection pane="topRight" sqref="A1:J1"/>
      <x:selection pane="bottomLeft" sqref="A1:J1"/>
      <x:selection pane="bottomRight" sqref="A1:J1"/>
    </x:sheetView>
  </x:sheetViews>
  <x:sheetFormatPr defaultColWidth="9.1796875" defaultRowHeight="13.5" x14ac:dyDescent="0.3"/>
  <x:cols>
    <x:col min="1" max="1" width="7.7265625" style="57" customWidth="1"/>
    <x:col min="2" max="2" width="10.1796875" style="57" customWidth="1"/>
    <x:col min="3" max="3" width="19.7265625" style="57" customWidth="1"/>
    <x:col min="4" max="4" width="13.453125" style="57" customWidth="1"/>
    <x:col min="5" max="5" width="15.26953125" style="57" customWidth="1"/>
    <x:col min="6" max="6" width="15.1796875" style="57" customWidth="1"/>
    <x:col min="7" max="7" width="14.453125" style="57" customWidth="1"/>
    <x:col min="8" max="8" width="15.81640625" style="57" customWidth="1"/>
    <x:col min="9" max="9" width="13.7265625" style="57" customWidth="1"/>
    <x:col min="10" max="10" width="11.453125" style="57" customWidth="1"/>
    <x:col min="11" max="11" width="13.453125" style="57" customWidth="1"/>
    <x:col min="12" max="12" width="9.26953125" style="57" customWidth="1"/>
    <x:col min="13" max="13" width="15.26953125" style="57" customWidth="1"/>
    <x:col min="14" max="14" width="14.26953125" style="57" customWidth="1"/>
    <x:col min="15" max="15" width="15.54296875" style="57" customWidth="1"/>
    <x:col min="16" max="16" width="15.36328125" style="57" customWidth="1"/>
    <x:col min="17" max="17" width="9.1796875" style="57"/>
    <x:col min="18" max="18" width="11.1796875" style="57" hidden="1" customWidth="1"/>
    <x:col min="19" max="19" width="8.26953125" style="57" hidden="1" customWidth="1"/>
    <x:col min="20" max="20" width="10.453125" style="57" hidden="1" customWidth="1"/>
    <x:col min="21" max="21" width="9.1796875" style="57" customWidth="1"/>
    <x:col min="22" max="23" width="9.1796875" style="57" hidden="1" customWidth="1"/>
    <x:col min="24" max="16384" width="9.1796875" style="57"/>
  </x:cols>
  <x:sheetData>
    <x:row r="1" spans="1:23" ht="15.75" customHeight="1" x14ac:dyDescent="0.3">
      <x:c r="A1" s="560" t="str">
        <x:f>'A Summary'!J8</x:f>
        <x:v xml:space="preserve">Provider </x:v>
      </x:c>
      <x:c r="B1" s="560"/>
      <x:c r="C1" s="560"/>
      <x:c r="D1" s="560"/>
      <x:c r="E1" s="560"/>
      <x:c r="F1" s="560"/>
      <x:c r="G1" s="560"/>
      <x:c r="H1" s="560"/>
      <x:c r="I1" s="560"/>
      <x:c r="J1" s="560"/>
      <x:c r="K1" s="111"/>
      <x:c r="M1" s="65"/>
      <x:c r="N1" s="65"/>
      <x:c r="O1" s="65"/>
      <x:c r="P1" s="111"/>
    </x:row>
    <x:row r="2" spans="1:23" ht="15" customHeight="1" x14ac:dyDescent="0.3">
      <x:c r="B2" s="58"/>
      <x:c r="C2" s="58"/>
      <x:c r="E2" s="65"/>
      <x:c r="F2" s="65"/>
      <x:c r="G2" s="65"/>
      <x:c r="H2" s="65"/>
      <x:c r="K2" s="111"/>
    </x:row>
    <x:row r="3" spans="1:23" ht="22.65" customHeight="1" thickBot="1" x14ac:dyDescent="0.35">
      <x:c r="A3" s="112" t="s">
        <x:v>321</x:v>
      </x:c>
      <x:c r="E3" s="65"/>
      <x:c r="F3" s="65"/>
      <x:c r="G3" s="65"/>
      <x:c r="H3" s="65"/>
      <x:c r="M3" s="561" t="s">
        <x:v>376</x:v>
      </x:c>
      <x:c r="N3" s="561"/>
      <x:c r="O3" s="561"/>
      <x:c r="P3" s="561"/>
    </x:row>
    <x:row r="4" spans="1:23" s="114" customFormat="1" ht="95.65" customHeight="1" x14ac:dyDescent="0.3">
      <x:c r="A4" s="433" t="s">
        <x:v>13</x:v>
      </x:c>
      <x:c r="B4" s="433" t="s">
        <x:v>0</x:v>
      </x:c>
      <x:c r="C4" s="178" t="s">
        <x:v>5</x:v>
      </x:c>
      <x:c r="D4" s="434" t="s">
        <x:v>354</x:v>
      </x:c>
      <x:c r="E4" s="431" t="s">
        <x:v>380</x:v>
      </x:c>
      <x:c r="F4" s="431" t="s">
        <x:v>355</x:v>
      </x:c>
      <x:c r="G4" s="431" t="s">
        <x:v>356</x:v>
      </x:c>
      <x:c r="H4" s="431" t="s">
        <x:v>316</x:v>
      </x:c>
      <x:c r="I4" s="431" t="s">
        <x:v>92</x:v>
      </x:c>
      <x:c r="J4" s="431" t="s">
        <x:v>320</x:v>
      </x:c>
      <x:c r="K4" s="431" t="s">
        <x:v>302</x:v>
      </x:c>
      <x:c r="M4" s="431" t="s">
        <x:v>357</x:v>
      </x:c>
      <x:c r="N4" s="431" t="s">
        <x:v>358</x:v>
      </x:c>
      <x:c r="O4" s="431" t="s">
        <x:v>381</x:v>
      </x:c>
      <x:c r="P4" s="431" t="s">
        <x:v>302</x:v>
      </x:c>
      <x:c r="R4" s="70" t="s">
        <x:v>30</x:v>
      </x:c>
      <x:c r="S4" s="70" t="s">
        <x:v>31</x:v>
      </x:c>
      <x:c r="T4" s="70" t="s">
        <x:v>32</x:v>
      </x:c>
    </x:row>
    <x:row r="5" spans="1:23" x14ac:dyDescent="0.3">
      <x:c r="A5" s="115" t="s">
        <x:v>7</x:v>
      </x:c>
      <x:c r="B5" s="115" t="s">
        <x:v>303</x:v>
      </x:c>
      <x:c r="C5" s="95" t="s">
        <x:v>6</x:v>
      </x:c>
      <x:c r="D5" s="116">
        <x:v>23651.150</x:v>
      </x:c>
      <x:c r="E5" s="453">
        <x:v>0</x:v>
      </x:c>
      <x:c r="F5" s="453">
        <x:v>0</x:v>
      </x:c>
      <x:c r="G5" s="117">
        <x:v>118</x:v>
      </x:c>
      <x:c r="H5" s="118">
        <x:v>-50.15</x:v>
      </x:c>
      <x:c r="I5" s="118">
        <x:v>127</x:v>
      </x:c>
      <x:c r="J5" s="118">
        <x:v>23846</x:v>
      </x:c>
      <x:c r="K5" s="119">
        <x:v>244421503</x:v>
      </x:c>
      <x:c r="M5" s="453">
        <x:v>0</x:v>
      </x:c>
      <x:c r="N5" s="118">
        <x:v>221</x:v>
      </x:c>
      <x:c r="O5" s="118">
        <x:v>339</x:v>
      </x:c>
      <x:c r="P5" s="119">
        <x:v>3474750</x:v>
      </x:c>
      <x:c r="R5" s="120" t="s">
        <x:v>7</x:v>
      </x:c>
      <x:c r="S5" s="120" t="s">
        <x:v>2</x:v>
      </x:c>
      <x:c r="T5" s="120" t="s">
        <x:v>6</x:v>
      </x:c>
      <x:c r="U5" s="121"/>
      <x:c r="W5" s="58"/>
    </x:row>
    <x:row r="6" spans="1:23" x14ac:dyDescent="0.3">
      <x:c r="A6" s="97"/>
      <x:c r="B6" s="97"/>
      <x:c r="C6" s="95" t="str">
        <x:f>$W$18</x:f>
        <x:v>PGT (Masters' loan)</x:v>
      </x:c>
      <x:c r="D6" s="122">
        <x:v>1128.820</x:v>
      </x:c>
      <x:c r="E6" s="454">
        <x:v>0</x:v>
      </x:c>
      <x:c r="F6" s="454">
        <x:v>0</x:v>
      </x:c>
      <x:c r="G6" s="454">
        <x:v>0</x:v>
      </x:c>
      <x:c r="H6" s="454">
        <x:v>0</x:v>
      </x:c>
      <x:c r="I6" s="123">
        <x:v>0</x:v>
      </x:c>
      <x:c r="J6" s="123">
        <x:v>1128.82</x:v>
      </x:c>
      <x:c r="K6" s="124">
        <x:v>11570406</x:v>
      </x:c>
      <x:c r="M6" s="454">
        <x:v>0</x:v>
      </x:c>
      <x:c r="N6" s="454">
        <x:v>0</x:v>
      </x:c>
      <x:c r="O6" s="454">
        <x:v>0</x:v>
      </x:c>
      <x:c r="P6" s="467">
        <x:v>0</x:v>
      </x:c>
      <x:c r="R6" s="120" t="s">
        <x:v>7</x:v>
      </x:c>
      <x:c r="S6" s="120" t="s">
        <x:v>2</x:v>
      </x:c>
      <x:c r="T6" s="120" t="s">
        <x:v>99</x:v>
      </x:c>
      <x:c r="U6" s="121"/>
    </x:row>
    <x:row r="7" spans="1:23" x14ac:dyDescent="0.3">
      <x:c r="A7" s="97"/>
      <x:c r="B7" s="125"/>
      <x:c r="C7" s="126" t="str">
        <x:f>$W$19</x:f>
        <x:v>PGT (Other)</x:v>
      </x:c>
      <x:c r="D7" s="127">
        <x:v>271.510</x:v>
      </x:c>
      <x:c r="E7" s="455">
        <x:v>0</x:v>
      </x:c>
      <x:c r="F7" s="455">
        <x:v>0</x:v>
      </x:c>
      <x:c r="G7" s="455">
        <x:v>0</x:v>
      </x:c>
      <x:c r="H7" s="458">
        <x:v>0</x:v>
      </x:c>
      <x:c r="I7" s="128">
        <x:v>0</x:v>
      </x:c>
      <x:c r="J7" s="128">
        <x:v>271.51</x:v>
      </x:c>
      <x:c r="K7" s="129">
        <x:v>2782978</x:v>
      </x:c>
      <x:c r="M7" s="455">
        <x:v>0</x:v>
      </x:c>
      <x:c r="N7" s="455">
        <x:v>0</x:v>
      </x:c>
      <x:c r="O7" s="455">
        <x:v>0</x:v>
      </x:c>
      <x:c r="P7" s="468">
        <x:v>0</x:v>
      </x:c>
      <x:c r="R7" s="120" t="s">
        <x:v>7</x:v>
      </x:c>
      <x:c r="S7" s="120" t="s">
        <x:v>2</x:v>
      </x:c>
      <x:c r="T7" s="120" t="s">
        <x:v>100</x:v>
      </x:c>
      <x:c r="U7" s="121"/>
    </x:row>
    <x:row r="8" spans="1:23" x14ac:dyDescent="0.3">
      <x:c r="A8" s="97"/>
      <x:c r="B8" s="130" t="s">
        <x:v>307</x:v>
      </x:c>
      <x:c r="C8" s="131" t="s">
        <x:v>6</x:v>
      </x:c>
      <x:c r="D8" s="132">
        <x:v>39.890</x:v>
      </x:c>
      <x:c r="E8" s="456">
        <x:v>0</x:v>
      </x:c>
      <x:c r="F8" s="456">
        <x:v>0</x:v>
      </x:c>
      <x:c r="G8" s="133">
        <x:v>0.4</x:v>
      </x:c>
      <x:c r="H8" s="459">
        <x:v>0</x:v>
      </x:c>
      <x:c r="I8" s="134">
        <x:v>-1.87</x:v>
      </x:c>
      <x:c r="J8" s="134">
        <x:v>38.42</x:v>
      </x:c>
      <x:c r="K8" s="135">
        <x:v>393807</x:v>
      </x:c>
      <x:c r="M8" s="456">
        <x:v>0</x:v>
      </x:c>
      <x:c r="N8" s="134">
        <x:v>4.65</x:v>
      </x:c>
      <x:c r="O8" s="134">
        <x:v>5.05</x:v>
      </x:c>
      <x:c r="P8" s="135">
        <x:v>51763</x:v>
      </x:c>
      <x:c r="R8" s="120" t="s">
        <x:v>7</x:v>
      </x:c>
      <x:c r="S8" s="120" t="s">
        <x:v>1</x:v>
      </x:c>
      <x:c r="T8" s="120" t="s">
        <x:v>6</x:v>
      </x:c>
      <x:c r="U8" s="121"/>
    </x:row>
    <x:row r="9" spans="1:23" x14ac:dyDescent="0.3">
      <x:c r="A9" s="97"/>
      <x:c r="B9" s="97"/>
      <x:c r="C9" s="95" t="str">
        <x:f>$W$18</x:f>
        <x:v>PGT (Masters' loan)</x:v>
      </x:c>
      <x:c r="D9" s="122">
        <x:v>429.040</x:v>
      </x:c>
      <x:c r="E9" s="454">
        <x:v>0</x:v>
      </x:c>
      <x:c r="F9" s="454">
        <x:v>0</x:v>
      </x:c>
      <x:c r="G9" s="454">
        <x:v>0</x:v>
      </x:c>
      <x:c r="H9" s="460">
        <x:v>0</x:v>
      </x:c>
      <x:c r="I9" s="123">
        <x:v>0</x:v>
      </x:c>
      <x:c r="J9" s="123">
        <x:v>429.04</x:v>
      </x:c>
      <x:c r="K9" s="124">
        <x:v>4397666</x:v>
      </x:c>
      <x:c r="M9" s="454">
        <x:v>0</x:v>
      </x:c>
      <x:c r="N9" s="454">
        <x:v>0</x:v>
      </x:c>
      <x:c r="O9" s="454">
        <x:v>0</x:v>
      </x:c>
      <x:c r="P9" s="467">
        <x:v>0</x:v>
      </x:c>
      <x:c r="R9" s="120" t="s">
        <x:v>7</x:v>
      </x:c>
      <x:c r="S9" s="120" t="s">
        <x:v>1</x:v>
      </x:c>
      <x:c r="T9" s="120" t="s">
        <x:v>99</x:v>
      </x:c>
      <x:c r="U9" s="121"/>
    </x:row>
    <x:row r="10" spans="1:23" x14ac:dyDescent="0.3">
      <x:c r="A10" s="136"/>
      <x:c r="B10" s="136"/>
      <x:c r="C10" s="137" t="str">
        <x:f>$W$19</x:f>
        <x:v>PGT (Other)</x:v>
      </x:c>
      <x:c r="D10" s="138">
        <x:v>247.420</x:v>
      </x:c>
      <x:c r="E10" s="457">
        <x:v>0</x:v>
      </x:c>
      <x:c r="F10" s="457">
        <x:v>0</x:v>
      </x:c>
      <x:c r="G10" s="457">
        <x:v>0</x:v>
      </x:c>
      <x:c r="H10" s="461">
        <x:v>0</x:v>
      </x:c>
      <x:c r="I10" s="139">
        <x:v>0</x:v>
      </x:c>
      <x:c r="J10" s="139">
        <x:v>247.42</x:v>
      </x:c>
      <x:c r="K10" s="140">
        <x:v>2536057</x:v>
      </x:c>
      <x:c r="M10" s="457">
        <x:v>0</x:v>
      </x:c>
      <x:c r="N10" s="457">
        <x:v>0</x:v>
      </x:c>
      <x:c r="O10" s="457">
        <x:v>0</x:v>
      </x:c>
      <x:c r="P10" s="469">
        <x:v>0</x:v>
      </x:c>
      <x:c r="R10" s="120" t="s">
        <x:v>7</x:v>
      </x:c>
      <x:c r="S10" s="120" t="s">
        <x:v>1</x:v>
      </x:c>
      <x:c r="T10" s="120" t="s">
        <x:v>100</x:v>
      </x:c>
      <x:c r="U10" s="121"/>
    </x:row>
    <x:row r="11" spans="1:23" x14ac:dyDescent="0.3">
      <x:c r="A11" s="115" t="s">
        <x:v>8</x:v>
      </x:c>
      <x:c r="B11" s="115" t="s">
        <x:v>303</x:v>
      </x:c>
      <x:c r="C11" s="95" t="s">
        <x:v>6</x:v>
      </x:c>
      <x:c r="D11" s="141">
        <x:v>207606.810</x:v>
      </x:c>
      <x:c r="E11" s="142">
        <x:v>5992</x:v>
      </x:c>
      <x:c r="F11" s="462">
        <x:v>0</x:v>
      </x:c>
      <x:c r="G11" s="462">
        <x:v>0</x:v>
      </x:c>
      <x:c r="H11" s="142">
        <x:v>-18.778</x:v>
      </x:c>
      <x:c r="I11" s="142">
        <x:v>1237.4</x:v>
      </x:c>
      <x:c r="J11" s="142">
        <x:v>214817.432</x:v>
      </x:c>
      <x:c r="K11" s="143">
        <x:v>330281836</x:v>
      </x:c>
      <x:c r="M11" s="142">
        <x:v>6767</x:v>
      </x:c>
      <x:c r="N11" s="142">
        <x:v>7926</x:v>
      </x:c>
      <x:c r="O11" s="142">
        <x:v>20685</x:v>
      </x:c>
      <x:c r="P11" s="143">
        <x:v>31803201</x:v>
      </x:c>
      <x:c r="R11" s="120" t="s">
        <x:v>8</x:v>
      </x:c>
      <x:c r="S11" s="120" t="s">
        <x:v>2</x:v>
      </x:c>
      <x:c r="T11" s="120" t="s">
        <x:v>6</x:v>
      </x:c>
      <x:c r="U11" s="121"/>
    </x:row>
    <x:row r="12" spans="1:23" x14ac:dyDescent="0.3">
      <x:c r="A12" s="97"/>
      <x:c r="B12" s="97"/>
      <x:c r="C12" s="95" t="str">
        <x:f>$W$17</x:f>
        <x:v>PGT (UG fee)</x:v>
      </x:c>
      <x:c r="D12" s="122">
        <x:v>1278.000</x:v>
      </x:c>
      <x:c r="E12" s="454">
        <x:v>0</x:v>
      </x:c>
      <x:c r="F12" s="123">
        <x:v>917</x:v>
      </x:c>
      <x:c r="G12" s="454">
        <x:v>0</x:v>
      </x:c>
      <x:c r="H12" s="460">
        <x:v>0</x:v>
      </x:c>
      <x:c r="I12" s="123">
        <x:v>0</x:v>
      </x:c>
      <x:c r="J12" s="123">
        <x:v>2195</x:v>
      </x:c>
      <x:c r="K12" s="124">
        <x:v>3374822</x:v>
      </x:c>
      <x:c r="M12" s="454">
        <x:v>0</x:v>
      </x:c>
      <x:c r="N12" s="123">
        <x:v>1134</x:v>
      </x:c>
      <x:c r="O12" s="123">
        <x:v>2051</x:v>
      </x:c>
      <x:c r="P12" s="124">
        <x:v>3153421</x:v>
      </x:c>
      <x:c r="R12" s="120" t="s">
        <x:v>8</x:v>
      </x:c>
      <x:c r="S12" s="120" t="s">
        <x:v>2</x:v>
      </x:c>
      <x:c r="T12" s="120" t="s">
        <x:v>34</x:v>
      </x:c>
    </x:row>
    <x:row r="13" spans="1:23" x14ac:dyDescent="0.3">
      <x:c r="A13" s="97"/>
      <x:c r="B13" s="97"/>
      <x:c r="C13" s="95" t="str">
        <x:f>$W$18</x:f>
        <x:v>PGT (Masters' loan)</x:v>
      </x:c>
      <x:c r="D13" s="122">
        <x:v>9705.630</x:v>
      </x:c>
      <x:c r="E13" s="454">
        <x:v>0</x:v>
      </x:c>
      <x:c r="F13" s="454">
        <x:v>0</x:v>
      </x:c>
      <x:c r="G13" s="454">
        <x:v>0</x:v>
      </x:c>
      <x:c r="H13" s="460">
        <x:v>0</x:v>
      </x:c>
      <x:c r="I13" s="123">
        <x:v>0</x:v>
      </x:c>
      <x:c r="J13" s="123">
        <x:v>9705.63</x:v>
      </x:c>
      <x:c r="K13" s="124">
        <x:v>14922423</x:v>
      </x:c>
      <x:c r="M13" s="454">
        <x:v>0</x:v>
      </x:c>
      <x:c r="N13" s="454">
        <x:v>0</x:v>
      </x:c>
      <x:c r="O13" s="454">
        <x:v>0</x:v>
      </x:c>
      <x:c r="P13" s="467">
        <x:v>0</x:v>
      </x:c>
      <x:c r="R13" s="120" t="s">
        <x:v>8</x:v>
      </x:c>
      <x:c r="S13" s="120" t="s">
        <x:v>2</x:v>
      </x:c>
      <x:c r="T13" s="120" t="s">
        <x:v>99</x:v>
      </x:c>
    </x:row>
    <x:row r="14" spans="1:23" x14ac:dyDescent="0.3">
      <x:c r="A14" s="97"/>
      <x:c r="B14" s="125"/>
      <x:c r="C14" s="126" t="str">
        <x:f>$W$19</x:f>
        <x:v>PGT (Other)</x:v>
      </x:c>
      <x:c r="D14" s="127">
        <x:v>568.360</x:v>
      </x:c>
      <x:c r="E14" s="455">
        <x:v>0</x:v>
      </x:c>
      <x:c r="F14" s="455">
        <x:v>0</x:v>
      </x:c>
      <x:c r="G14" s="455">
        <x:v>0</x:v>
      </x:c>
      <x:c r="H14" s="458">
        <x:v>0</x:v>
      </x:c>
      <x:c r="I14" s="128">
        <x:v>2</x:v>
      </x:c>
      <x:c r="J14" s="128">
        <x:v>570.36</x:v>
      </x:c>
      <x:c r="K14" s="129">
        <x:v>876939</x:v>
      </x:c>
      <x:c r="M14" s="455">
        <x:v>0</x:v>
      </x:c>
      <x:c r="N14" s="455">
        <x:v>0</x:v>
      </x:c>
      <x:c r="O14" s="455">
        <x:v>0</x:v>
      </x:c>
      <x:c r="P14" s="468">
        <x:v>0</x:v>
      </x:c>
      <x:c r="R14" s="120" t="s">
        <x:v>8</x:v>
      </x:c>
      <x:c r="S14" s="120" t="s">
        <x:v>2</x:v>
      </x:c>
      <x:c r="T14" s="120" t="s">
        <x:v>100</x:v>
      </x:c>
    </x:row>
    <x:row r="15" spans="1:23" x14ac:dyDescent="0.3">
      <x:c r="A15" s="97"/>
      <x:c r="B15" s="130" t="s">
        <x:v>307</x:v>
      </x:c>
      <x:c r="C15" s="131" t="s">
        <x:v>6</x:v>
      </x:c>
      <x:c r="D15" s="132">
        <x:v>16244.300</x:v>
      </x:c>
      <x:c r="E15" s="134">
        <x:v>118.25</x:v>
      </x:c>
      <x:c r="F15" s="456">
        <x:v>0</x:v>
      </x:c>
      <x:c r="G15" s="456">
        <x:v>0</x:v>
      </x:c>
      <x:c r="H15" s="459">
        <x:v>0</x:v>
      </x:c>
      <x:c r="I15" s="134">
        <x:v>2.22</x:v>
      </x:c>
      <x:c r="J15" s="134">
        <x:v>16364.77</x:v>
      </x:c>
      <x:c r="K15" s="135">
        <x:v>25160854</x:v>
      </x:c>
      <x:c r="M15" s="134">
        <x:v>85.51</x:v>
      </x:c>
      <x:c r="N15" s="134">
        <x:v>144.42</x:v>
      </x:c>
      <x:c r="O15" s="134">
        <x:v>348.18</x:v>
      </x:c>
      <x:c r="P15" s="135">
        <x:v>535327</x:v>
      </x:c>
      <x:c r="R15" s="120" t="s">
        <x:v>8</x:v>
      </x:c>
      <x:c r="S15" s="120" t="s">
        <x:v>1</x:v>
      </x:c>
      <x:c r="T15" s="120" t="s">
        <x:v>6</x:v>
      </x:c>
    </x:row>
    <x:row r="16" spans="1:23" x14ac:dyDescent="0.3">
      <x:c r="A16" s="97"/>
      <x:c r="B16" s="97"/>
      <x:c r="C16" s="95" t="str">
        <x:f>$W$17</x:f>
        <x:v>PGT (UG fee)</x:v>
      </x:c>
      <x:c r="D16" s="122">
        <x:v>4.450</x:v>
      </x:c>
      <x:c r="E16" s="454">
        <x:v>0</x:v>
      </x:c>
      <x:c r="F16" s="123">
        <x:v>7.09</x:v>
      </x:c>
      <x:c r="G16" s="454">
        <x:v>0</x:v>
      </x:c>
      <x:c r="H16" s="460">
        <x:v>0</x:v>
      </x:c>
      <x:c r="I16" s="123">
        <x:v>0</x:v>
      </x:c>
      <x:c r="J16" s="123">
        <x:v>11.54</x:v>
      </x:c>
      <x:c r="K16" s="124">
        <x:v>17741</x:v>
      </x:c>
      <x:c r="M16" s="454">
        <x:v>0</x:v>
      </x:c>
      <x:c r="N16" s="123">
        <x:v>2.33</x:v>
      </x:c>
      <x:c r="O16" s="123">
        <x:v>9.42</x:v>
      </x:c>
      <x:c r="P16" s="124">
        <x:v>14482</x:v>
      </x:c>
      <x:c r="R16" s="120" t="s">
        <x:v>8</x:v>
      </x:c>
      <x:c r="S16" s="120" t="s">
        <x:v>1</x:v>
      </x:c>
      <x:c r="T16" s="120" t="s">
        <x:v>34</x:v>
      </x:c>
      <x:c r="W16" s="58" t="s">
        <x:v>124</x:v>
      </x:c>
    </x:row>
    <x:row r="17" spans="1:23" x14ac:dyDescent="0.3">
      <x:c r="A17" s="97"/>
      <x:c r="B17" s="97"/>
      <x:c r="C17" s="95" t="str">
        <x:f>$W$18</x:f>
        <x:v>PGT (Masters' loan)</x:v>
      </x:c>
      <x:c r="D17" s="122">
        <x:v>2460.830</x:v>
      </x:c>
      <x:c r="E17" s="454">
        <x:v>0</x:v>
      </x:c>
      <x:c r="F17" s="454">
        <x:v>0</x:v>
      </x:c>
      <x:c r="G17" s="454">
        <x:v>0</x:v>
      </x:c>
      <x:c r="H17" s="460">
        <x:v>0</x:v>
      </x:c>
      <x:c r="I17" s="123">
        <x:v>2.59</x:v>
      </x:c>
      <x:c r="J17" s="123">
        <x:v>2463.42</x:v>
      </x:c>
      <x:c r="K17" s="124">
        <x:v>3787514</x:v>
      </x:c>
      <x:c r="M17" s="454">
        <x:v>0</x:v>
      </x:c>
      <x:c r="N17" s="454">
        <x:v>0</x:v>
      </x:c>
      <x:c r="O17" s="454">
        <x:v>0</x:v>
      </x:c>
      <x:c r="P17" s="467">
        <x:v>0</x:v>
      </x:c>
      <x:c r="R17" s="120" t="s">
        <x:v>8</x:v>
      </x:c>
      <x:c r="S17" s="120" t="s">
        <x:v>1</x:v>
      </x:c>
      <x:c r="T17" s="120" t="s">
        <x:v>99</x:v>
      </x:c>
      <x:c r="W17" s="57" t="s">
        <x:v>332</x:v>
      </x:c>
    </x:row>
    <x:row r="18" spans="1:23" x14ac:dyDescent="0.3">
      <x:c r="A18" s="136"/>
      <x:c r="B18" s="136"/>
      <x:c r="C18" s="137" t="str">
        <x:f>$W$19</x:f>
        <x:v>PGT (Other)</x:v>
      </x:c>
      <x:c r="D18" s="138">
        <x:v>1831.390</x:v>
      </x:c>
      <x:c r="E18" s="457">
        <x:v>0</x:v>
      </x:c>
      <x:c r="F18" s="457">
        <x:v>0</x:v>
      </x:c>
      <x:c r="G18" s="457">
        <x:v>0</x:v>
      </x:c>
      <x:c r="H18" s="461">
        <x:v>0</x:v>
      </x:c>
      <x:c r="I18" s="139">
        <x:v>0.21</x:v>
      </x:c>
      <x:c r="J18" s="139">
        <x:v>1831.6</x:v>
      </x:c>
      <x:c r="K18" s="140">
        <x:v>2816089</x:v>
      </x:c>
      <x:c r="M18" s="457">
        <x:v>0</x:v>
      </x:c>
      <x:c r="N18" s="457">
        <x:v>0</x:v>
      </x:c>
      <x:c r="O18" s="457">
        <x:v>0</x:v>
      </x:c>
      <x:c r="P18" s="469">
        <x:v>0</x:v>
      </x:c>
      <x:c r="R18" s="120" t="s">
        <x:v>8</x:v>
      </x:c>
      <x:c r="S18" s="120" t="s">
        <x:v>1</x:v>
      </x:c>
      <x:c r="T18" s="120" t="s">
        <x:v>100</x:v>
      </x:c>
      <x:c r="W18" s="57" t="s">
        <x:v>363</x:v>
      </x:c>
    </x:row>
    <x:row r="19" spans="1:23" x14ac:dyDescent="0.3">
      <x:c r="A19" s="115" t="s">
        <x:v>27</x:v>
      </x:c>
      <x:c r="B19" s="115" t="s">
        <x:v>303</x:v>
      </x:c>
      <x:c r="C19" s="95" t="s">
        <x:v>6</x:v>
      </x:c>
      <x:c r="D19" s="141">
        <x:v>217581.020</x:v>
      </x:c>
      <x:c r="E19" s="142">
        <x:v>14596</x:v>
      </x:c>
      <x:c r="F19" s="462">
        <x:v>0</x:v>
      </x:c>
      <x:c r="G19" s="462">
        <x:v>0</x:v>
      </x:c>
      <x:c r="H19" s="465">
        <x:v>0</x:v>
      </x:c>
      <x:c r="I19" s="142">
        <x:v>-34.41</x:v>
      </x:c>
      <x:c r="J19" s="142">
        <x:v>232142.61</x:v>
      </x:c>
      <x:c r="K19" s="143">
        <x:v>59486569</x:v>
      </x:c>
      <x:c r="L19" s="65"/>
      <x:c r="M19" s="142">
        <x:v>13520</x:v>
      </x:c>
      <x:c r="N19" s="142">
        <x:v>16427</x:v>
      </x:c>
      <x:c r="O19" s="142">
        <x:v>44543</x:v>
      </x:c>
      <x:c r="P19" s="143">
        <x:v>11414154</x:v>
      </x:c>
      <x:c r="Q19" s="65"/>
      <x:c r="R19" s="120" t="s">
        <x:v>27</x:v>
      </x:c>
      <x:c r="S19" s="120" t="s">
        <x:v>2</x:v>
      </x:c>
      <x:c r="T19" s="120" t="s">
        <x:v>6</x:v>
      </x:c>
      <x:c r="W19" s="57" t="s">
        <x:v>364</x:v>
      </x:c>
    </x:row>
    <x:row r="20" spans="1:23" x14ac:dyDescent="0.3">
      <x:c r="A20" s="97"/>
      <x:c r="B20" s="97"/>
      <x:c r="C20" s="95" t="str">
        <x:f>$W$17</x:f>
        <x:v>PGT (UG fee)</x:v>
      </x:c>
      <x:c r="D20" s="122">
        <x:v>1104.000</x:v>
      </x:c>
      <x:c r="E20" s="454">
        <x:v>0</x:v>
      </x:c>
      <x:c r="F20" s="123">
        <x:v>1239</x:v>
      </x:c>
      <x:c r="G20" s="454">
        <x:v>0</x:v>
      </x:c>
      <x:c r="H20" s="460">
        <x:v>0</x:v>
      </x:c>
      <x:c r="I20" s="123">
        <x:v>0</x:v>
      </x:c>
      <x:c r="J20" s="123">
        <x:v>2343</x:v>
      </x:c>
      <x:c r="K20" s="124">
        <x:v>600397</x:v>
      </x:c>
      <x:c r="L20" s="65"/>
      <x:c r="M20" s="454">
        <x:v>0</x:v>
      </x:c>
      <x:c r="N20" s="123">
        <x:v>1092</x:v>
      </x:c>
      <x:c r="O20" s="123">
        <x:v>2331</x:v>
      </x:c>
      <x:c r="P20" s="124">
        <x:v>597322</x:v>
      </x:c>
      <x:c r="Q20" s="65"/>
      <x:c r="R20" s="120" t="s">
        <x:v>27</x:v>
      </x:c>
      <x:c r="S20" s="120" t="s">
        <x:v>2</x:v>
      </x:c>
      <x:c r="T20" s="120" t="s">
        <x:v>34</x:v>
      </x:c>
    </x:row>
    <x:row r="21" spans="1:23" x14ac:dyDescent="0.3">
      <x:c r="A21" s="97"/>
      <x:c r="B21" s="97"/>
      <x:c r="C21" s="95" t="str">
        <x:f>$W$18</x:f>
        <x:v>PGT (Masters' loan)</x:v>
      </x:c>
      <x:c r="D21" s="122">
        <x:v>10933.990</x:v>
      </x:c>
      <x:c r="E21" s="454">
        <x:v>0</x:v>
      </x:c>
      <x:c r="F21" s="454">
        <x:v>0</x:v>
      </x:c>
      <x:c r="G21" s="454">
        <x:v>0</x:v>
      </x:c>
      <x:c r="H21" s="460">
        <x:v>0</x:v>
      </x:c>
      <x:c r="I21" s="123">
        <x:v>0</x:v>
      </x:c>
      <x:c r="J21" s="123">
        <x:v>10933.99</x:v>
      </x:c>
      <x:c r="K21" s="124">
        <x:v>2801846</x:v>
      </x:c>
      <x:c r="L21" s="65"/>
      <x:c r="M21" s="454">
        <x:v>0</x:v>
      </x:c>
      <x:c r="N21" s="454">
        <x:v>0</x:v>
      </x:c>
      <x:c r="O21" s="454">
        <x:v>0</x:v>
      </x:c>
      <x:c r="P21" s="467">
        <x:v>0</x:v>
      </x:c>
      <x:c r="Q21" s="65"/>
      <x:c r="R21" s="120" t="s">
        <x:v>27</x:v>
      </x:c>
      <x:c r="S21" s="120" t="s">
        <x:v>2</x:v>
      </x:c>
      <x:c r="T21" s="120" t="s">
        <x:v>99</x:v>
      </x:c>
    </x:row>
    <x:row r="22" spans="1:23" x14ac:dyDescent="0.3">
      <x:c r="A22" s="97"/>
      <x:c r="B22" s="125"/>
      <x:c r="C22" s="126" t="str">
        <x:f>$W$19</x:f>
        <x:v>PGT (Other)</x:v>
      </x:c>
      <x:c r="D22" s="127">
        <x:v>270.790</x:v>
      </x:c>
      <x:c r="E22" s="455">
        <x:v>0</x:v>
      </x:c>
      <x:c r="F22" s="455">
        <x:v>0</x:v>
      </x:c>
      <x:c r="G22" s="455">
        <x:v>0</x:v>
      </x:c>
      <x:c r="H22" s="458">
        <x:v>0</x:v>
      </x:c>
      <x:c r="I22" s="128">
        <x:v>0</x:v>
      </x:c>
      <x:c r="J22" s="128">
        <x:v>270.79</x:v>
      </x:c>
      <x:c r="K22" s="129">
        <x:v>69390</x:v>
      </x:c>
      <x:c r="L22" s="65"/>
      <x:c r="M22" s="455">
        <x:v>0</x:v>
      </x:c>
      <x:c r="N22" s="455">
        <x:v>0</x:v>
      </x:c>
      <x:c r="O22" s="455">
        <x:v>0</x:v>
      </x:c>
      <x:c r="P22" s="468">
        <x:v>0</x:v>
      </x:c>
      <x:c r="Q22" s="65"/>
      <x:c r="R22" s="120" t="s">
        <x:v>27</x:v>
      </x:c>
      <x:c r="S22" s="120" t="s">
        <x:v>2</x:v>
      </x:c>
      <x:c r="T22" s="120" t="s">
        <x:v>100</x:v>
      </x:c>
    </x:row>
    <x:row r="23" spans="1:23" x14ac:dyDescent="0.3">
      <x:c r="A23" s="97"/>
      <x:c r="B23" s="130" t="s">
        <x:v>307</x:v>
      </x:c>
      <x:c r="C23" s="131" t="s">
        <x:v>6</x:v>
      </x:c>
      <x:c r="D23" s="132">
        <x:v>6339.860</x:v>
      </x:c>
      <x:c r="E23" s="134">
        <x:v>220.5</x:v>
      </x:c>
      <x:c r="F23" s="456">
        <x:v>0</x:v>
      </x:c>
      <x:c r="G23" s="456">
        <x:v>0</x:v>
      </x:c>
      <x:c r="H23" s="459">
        <x:v>0</x:v>
      </x:c>
      <x:c r="I23" s="134">
        <x:v>0</x:v>
      </x:c>
      <x:c r="J23" s="134">
        <x:v>6560.36</x:v>
      </x:c>
      <x:c r="K23" s="135">
        <x:v>1681100</x:v>
      </x:c>
      <x:c r="L23" s="65"/>
      <x:c r="M23" s="134">
        <x:v>167.64</x:v>
      </x:c>
      <x:c r="N23" s="134">
        <x:v>186.26</x:v>
      </x:c>
      <x:c r="O23" s="134">
        <x:v>574.4</x:v>
      </x:c>
      <x:c r="P23" s="135">
        <x:v>147191</x:v>
      </x:c>
      <x:c r="Q23" s="65"/>
      <x:c r="R23" s="120" t="s">
        <x:v>27</x:v>
      </x:c>
      <x:c r="S23" s="120" t="s">
        <x:v>1</x:v>
      </x:c>
      <x:c r="T23" s="120" t="s">
        <x:v>6</x:v>
      </x:c>
    </x:row>
    <x:row r="24" spans="1:23" x14ac:dyDescent="0.3">
      <x:c r="A24" s="97"/>
      <x:c r="B24" s="97"/>
      <x:c r="C24" s="95" t="str">
        <x:f>$W$17</x:f>
        <x:v>PGT (UG fee)</x:v>
      </x:c>
      <x:c r="D24" s="122">
        <x:v>1.170</x:v>
      </x:c>
      <x:c r="E24" s="454">
        <x:v>0</x:v>
      </x:c>
      <x:c r="F24" s="123">
        <x:v>8.53</x:v>
      </x:c>
      <x:c r="G24" s="454">
        <x:v>0</x:v>
      </x:c>
      <x:c r="H24" s="460">
        <x:v>0</x:v>
      </x:c>
      <x:c r="I24" s="123">
        <x:v>0</x:v>
      </x:c>
      <x:c r="J24" s="123">
        <x:v>9.7</x:v>
      </x:c>
      <x:c r="K24" s="124">
        <x:v>2487</x:v>
      </x:c>
      <x:c r="L24" s="65"/>
      <x:c r="M24" s="454">
        <x:v>0</x:v>
      </x:c>
      <x:c r="N24" s="123">
        <x:v>0.65</x:v>
      </x:c>
      <x:c r="O24" s="123">
        <x:v>9.18</x:v>
      </x:c>
      <x:c r="P24" s="124">
        <x:v>2353</x:v>
      </x:c>
      <x:c r="Q24" s="65"/>
      <x:c r="R24" s="120" t="s">
        <x:v>27</x:v>
      </x:c>
      <x:c r="S24" s="120" t="s">
        <x:v>1</x:v>
      </x:c>
      <x:c r="T24" s="120" t="s">
        <x:v>34</x:v>
      </x:c>
    </x:row>
    <x:row r="25" spans="1:23" x14ac:dyDescent="0.3">
      <x:c r="A25" s="97"/>
      <x:c r="B25" s="97"/>
      <x:c r="C25" s="95" t="str">
        <x:f>$W$18</x:f>
        <x:v>PGT (Masters' loan)</x:v>
      </x:c>
      <x:c r="D25" s="122">
        <x:v>2822.910</x:v>
      </x:c>
      <x:c r="E25" s="454">
        <x:v>0</x:v>
      </x:c>
      <x:c r="F25" s="454">
        <x:v>0</x:v>
      </x:c>
      <x:c r="G25" s="454">
        <x:v>0</x:v>
      </x:c>
      <x:c r="H25" s="460">
        <x:v>0</x:v>
      </x:c>
      <x:c r="I25" s="123">
        <x:v>0</x:v>
      </x:c>
      <x:c r="J25" s="123">
        <x:v>2822.91</x:v>
      </x:c>
      <x:c r="K25" s="124">
        <x:v>723377</x:v>
      </x:c>
      <x:c r="L25" s="65"/>
      <x:c r="M25" s="454">
        <x:v>0</x:v>
      </x:c>
      <x:c r="N25" s="454">
        <x:v>0</x:v>
      </x:c>
      <x:c r="O25" s="454">
        <x:v>0</x:v>
      </x:c>
      <x:c r="P25" s="467">
        <x:v>0</x:v>
      </x:c>
      <x:c r="Q25" s="65"/>
      <x:c r="R25" s="120" t="s">
        <x:v>27</x:v>
      </x:c>
      <x:c r="S25" s="120" t="s">
        <x:v>1</x:v>
      </x:c>
      <x:c r="T25" s="120" t="s">
        <x:v>99</x:v>
      </x:c>
    </x:row>
    <x:row r="26" spans="1:23" x14ac:dyDescent="0.3">
      <x:c r="A26" s="136"/>
      <x:c r="B26" s="136"/>
      <x:c r="C26" s="137" t="str">
        <x:f>$W$19</x:f>
        <x:v>PGT (Other)</x:v>
      </x:c>
      <x:c r="D26" s="138">
        <x:v>292.770</x:v>
      </x:c>
      <x:c r="E26" s="457">
        <x:v>0</x:v>
      </x:c>
      <x:c r="F26" s="457">
        <x:v>0</x:v>
      </x:c>
      <x:c r="G26" s="457">
        <x:v>0</x:v>
      </x:c>
      <x:c r="H26" s="461">
        <x:v>0</x:v>
      </x:c>
      <x:c r="I26" s="139">
        <x:v>0</x:v>
      </x:c>
      <x:c r="J26" s="139">
        <x:v>292.77</x:v>
      </x:c>
      <x:c r="K26" s="140">
        <x:v>75025</x:v>
      </x:c>
      <x:c r="L26" s="65"/>
      <x:c r="M26" s="457">
        <x:v>0</x:v>
      </x:c>
      <x:c r="N26" s="457">
        <x:v>0</x:v>
      </x:c>
      <x:c r="O26" s="457">
        <x:v>0</x:v>
      </x:c>
      <x:c r="P26" s="469">
        <x:v>0</x:v>
      </x:c>
      <x:c r="Q26" s="65"/>
      <x:c r="R26" s="120" t="s">
        <x:v>27</x:v>
      </x:c>
      <x:c r="S26" s="120" t="s">
        <x:v>1</x:v>
      </x:c>
      <x:c r="T26" s="120" t="s">
        <x:v>100</x:v>
      </x:c>
    </x:row>
    <x:row r="27" spans="1:23" x14ac:dyDescent="0.3">
      <x:c r="A27" s="115" t="s">
        <x:v>28</x:v>
      </x:c>
      <x:c r="B27" s="115" t="s">
        <x:v>303</x:v>
      </x:c>
      <x:c r="C27" s="95" t="s">
        <x:v>6</x:v>
      </x:c>
      <x:c r="D27" s="141">
        <x:v>191494.810</x:v>
      </x:c>
      <x:c r="E27" s="462">
        <x:v>0</x:v>
      </x:c>
      <x:c r="F27" s="462">
        <x:v>0</x:v>
      </x:c>
      <x:c r="G27" s="462">
        <x:v>0</x:v>
      </x:c>
      <x:c r="H27" s="465">
        <x:v>0</x:v>
      </x:c>
      <x:c r="I27" s="465">
        <x:v>0</x:v>
      </x:c>
      <x:c r="J27" s="465">
        <x:v>0</x:v>
      </x:c>
      <x:c r="K27" s="465">
        <x:v>0</x:v>
      </x:c>
      <x:c r="L27" s="65"/>
      <x:c r="M27" s="462">
        <x:v>0</x:v>
      </x:c>
      <x:c r="N27" s="462">
        <x:v>0</x:v>
      </x:c>
      <x:c r="O27" s="462">
        <x:v>0</x:v>
      </x:c>
      <x:c r="P27" s="465">
        <x:v>0</x:v>
      </x:c>
      <x:c r="Q27" s="65"/>
      <x:c r="R27" s="120" t="s">
        <x:v>28</x:v>
      </x:c>
      <x:c r="S27" s="120" t="s">
        <x:v>2</x:v>
      </x:c>
      <x:c r="T27" s="120" t="s">
        <x:v>6</x:v>
      </x:c>
    </x:row>
    <x:row r="28" spans="1:23" x14ac:dyDescent="0.3">
      <x:c r="A28" s="97"/>
      <x:c r="B28" s="97"/>
      <x:c r="C28" s="95" t="str">
        <x:f>$W$17</x:f>
        <x:v>PGT (UG fee)</x:v>
      </x:c>
      <x:c r="D28" s="122">
        <x:v>2877.240</x:v>
      </x:c>
      <x:c r="E28" s="454">
        <x:v>0</x:v>
      </x:c>
      <x:c r="F28" s="454">
        <x:v>0</x:v>
      </x:c>
      <x:c r="G28" s="454">
        <x:v>0</x:v>
      </x:c>
      <x:c r="H28" s="460">
        <x:v>0</x:v>
      </x:c>
      <x:c r="I28" s="460">
        <x:v>0</x:v>
      </x:c>
      <x:c r="J28" s="460">
        <x:v>0</x:v>
      </x:c>
      <x:c r="K28" s="460">
        <x:v>0</x:v>
      </x:c>
      <x:c r="L28" s="65"/>
      <x:c r="M28" s="454">
        <x:v>0</x:v>
      </x:c>
      <x:c r="N28" s="454">
        <x:v>0</x:v>
      </x:c>
      <x:c r="O28" s="454">
        <x:v>0</x:v>
      </x:c>
      <x:c r="P28" s="460">
        <x:v>0</x:v>
      </x:c>
      <x:c r="Q28" s="65"/>
      <x:c r="R28" s="120" t="s">
        <x:v>28</x:v>
      </x:c>
      <x:c r="S28" s="120" t="s">
        <x:v>2</x:v>
      </x:c>
      <x:c r="T28" s="120" t="s">
        <x:v>34</x:v>
      </x:c>
    </x:row>
    <x:row r="29" spans="1:23" x14ac:dyDescent="0.3">
      <x:c r="A29" s="97"/>
      <x:c r="B29" s="97"/>
      <x:c r="C29" s="95" t="str">
        <x:f>$W$18</x:f>
        <x:v>PGT (Masters' loan)</x:v>
      </x:c>
      <x:c r="D29" s="122">
        <x:v>12343.430</x:v>
      </x:c>
      <x:c r="E29" s="454">
        <x:v>0</x:v>
      </x:c>
      <x:c r="F29" s="454">
        <x:v>0</x:v>
      </x:c>
      <x:c r="G29" s="454">
        <x:v>0</x:v>
      </x:c>
      <x:c r="H29" s="460">
        <x:v>0</x:v>
      </x:c>
      <x:c r="I29" s="460">
        <x:v>0</x:v>
      </x:c>
      <x:c r="J29" s="460">
        <x:v>0</x:v>
      </x:c>
      <x:c r="K29" s="460">
        <x:v>0</x:v>
      </x:c>
      <x:c r="L29" s="65"/>
      <x:c r="M29" s="454">
        <x:v>0</x:v>
      </x:c>
      <x:c r="N29" s="454">
        <x:v>0</x:v>
      </x:c>
      <x:c r="O29" s="454">
        <x:v>0</x:v>
      </x:c>
      <x:c r="P29" s="460">
        <x:v>0</x:v>
      </x:c>
      <x:c r="Q29" s="65"/>
      <x:c r="R29" s="120" t="s">
        <x:v>28</x:v>
      </x:c>
      <x:c r="S29" s="120" t="s">
        <x:v>2</x:v>
      </x:c>
      <x:c r="T29" s="120" t="s">
        <x:v>99</x:v>
      </x:c>
    </x:row>
    <x:row r="30" spans="1:23" x14ac:dyDescent="0.3">
      <x:c r="A30" s="97"/>
      <x:c r="B30" s="125"/>
      <x:c r="C30" s="126" t="str">
        <x:f>$W$19</x:f>
        <x:v>PGT (Other)</x:v>
      </x:c>
      <x:c r="D30" s="127">
        <x:v>1242.870</x:v>
      </x:c>
      <x:c r="E30" s="455">
        <x:v>0</x:v>
      </x:c>
      <x:c r="F30" s="455">
        <x:v>0</x:v>
      </x:c>
      <x:c r="G30" s="455">
        <x:v>0</x:v>
      </x:c>
      <x:c r="H30" s="458">
        <x:v>0</x:v>
      </x:c>
      <x:c r="I30" s="458">
        <x:v>0</x:v>
      </x:c>
      <x:c r="J30" s="458">
        <x:v>0</x:v>
      </x:c>
      <x:c r="K30" s="458">
        <x:v>0</x:v>
      </x:c>
      <x:c r="L30" s="65"/>
      <x:c r="M30" s="455">
        <x:v>0</x:v>
      </x:c>
      <x:c r="N30" s="455">
        <x:v>0</x:v>
      </x:c>
      <x:c r="O30" s="455">
        <x:v>0</x:v>
      </x:c>
      <x:c r="P30" s="458">
        <x:v>0</x:v>
      </x:c>
      <x:c r="Q30" s="65"/>
      <x:c r="R30" s="120" t="s">
        <x:v>28</x:v>
      </x:c>
      <x:c r="S30" s="120" t="s">
        <x:v>2</x:v>
      </x:c>
      <x:c r="T30" s="120" t="s">
        <x:v>100</x:v>
      </x:c>
    </x:row>
    <x:row r="31" spans="1:23" ht="13.65" customHeight="1" x14ac:dyDescent="0.3">
      <x:c r="A31" s="97"/>
      <x:c r="B31" s="558" t="s">
        <x:v>171</x:v>
      </x:c>
      <x:c r="C31" s="131" t="s">
        <x:v>6</x:v>
      </x:c>
      <x:c r="D31" s="132">
        <x:v>12622.500</x:v>
      </x:c>
      <x:c r="E31" s="456">
        <x:v>0</x:v>
      </x:c>
      <x:c r="F31" s="456">
        <x:v>0</x:v>
      </x:c>
      <x:c r="G31" s="456">
        <x:v>0</x:v>
      </x:c>
      <x:c r="H31" s="459">
        <x:v>0</x:v>
      </x:c>
      <x:c r="I31" s="459">
        <x:v>0</x:v>
      </x:c>
      <x:c r="J31" s="459">
        <x:v>0</x:v>
      </x:c>
      <x:c r="K31" s="459">
        <x:v>0</x:v>
      </x:c>
      <x:c r="L31" s="65"/>
      <x:c r="M31" s="456">
        <x:v>0</x:v>
      </x:c>
      <x:c r="N31" s="456">
        <x:v>0</x:v>
      </x:c>
      <x:c r="O31" s="456">
        <x:v>0</x:v>
      </x:c>
      <x:c r="P31" s="470">
        <x:v>0</x:v>
      </x:c>
      <x:c r="Q31" s="65"/>
      <x:c r="R31" s="120" t="s">
        <x:v>28</x:v>
      </x:c>
      <x:c r="S31" s="120" t="s">
        <x:v>14</x:v>
      </x:c>
      <x:c r="T31" s="120" t="s">
        <x:v>6</x:v>
      </x:c>
    </x:row>
    <x:row r="32" spans="1:23" x14ac:dyDescent="0.3">
      <x:c r="A32" s="97"/>
      <x:c r="B32" s="559"/>
      <x:c r="C32" s="95" t="str">
        <x:f>$W$17</x:f>
        <x:v>PGT (UG fee)</x:v>
      </x:c>
      <x:c r="D32" s="122">
        <x:v>14.000</x:v>
      </x:c>
      <x:c r="E32" s="454">
        <x:v>0</x:v>
      </x:c>
      <x:c r="F32" s="454">
        <x:v>0</x:v>
      </x:c>
      <x:c r="G32" s="454">
        <x:v>0</x:v>
      </x:c>
      <x:c r="H32" s="460">
        <x:v>0</x:v>
      </x:c>
      <x:c r="I32" s="460">
        <x:v>0</x:v>
      </x:c>
      <x:c r="J32" s="460">
        <x:v>0</x:v>
      </x:c>
      <x:c r="K32" s="460">
        <x:v>0</x:v>
      </x:c>
      <x:c r="L32" s="65"/>
      <x:c r="M32" s="454">
        <x:v>0</x:v>
      </x:c>
      <x:c r="N32" s="454">
        <x:v>0</x:v>
      </x:c>
      <x:c r="O32" s="454">
        <x:v>0</x:v>
      </x:c>
      <x:c r="P32" s="460">
        <x:v>0</x:v>
      </x:c>
      <x:c r="Q32" s="65"/>
      <x:c r="R32" s="120" t="s">
        <x:v>28</x:v>
      </x:c>
      <x:c r="S32" s="120" t="s">
        <x:v>14</x:v>
      </x:c>
      <x:c r="T32" s="120" t="s">
        <x:v>34</x:v>
      </x:c>
    </x:row>
    <x:row r="33" spans="1:20" x14ac:dyDescent="0.3">
      <x:c r="A33" s="97"/>
      <x:c r="B33" s="144"/>
      <x:c r="C33" s="95" t="str">
        <x:f>$W$18</x:f>
        <x:v>PGT (Masters' loan)</x:v>
      </x:c>
      <x:c r="D33" s="122">
        <x:v>17.500</x:v>
      </x:c>
      <x:c r="E33" s="454">
        <x:v>0</x:v>
      </x:c>
      <x:c r="F33" s="454">
        <x:v>0</x:v>
      </x:c>
      <x:c r="G33" s="454">
        <x:v>0</x:v>
      </x:c>
      <x:c r="H33" s="460">
        <x:v>0</x:v>
      </x:c>
      <x:c r="I33" s="460">
        <x:v>0</x:v>
      </x:c>
      <x:c r="J33" s="460">
        <x:v>0</x:v>
      </x:c>
      <x:c r="K33" s="460">
        <x:v>0</x:v>
      </x:c>
      <x:c r="L33" s="65"/>
      <x:c r="M33" s="454">
        <x:v>0</x:v>
      </x:c>
      <x:c r="N33" s="454">
        <x:v>0</x:v>
      </x:c>
      <x:c r="O33" s="454">
        <x:v>0</x:v>
      </x:c>
      <x:c r="P33" s="460">
        <x:v>0</x:v>
      </x:c>
      <x:c r="Q33" s="65"/>
      <x:c r="R33" s="120" t="s">
        <x:v>28</x:v>
      </x:c>
      <x:c r="S33" s="120" t="s">
        <x:v>14</x:v>
      </x:c>
      <x:c r="T33" s="120" t="s">
        <x:v>99</x:v>
      </x:c>
    </x:row>
    <x:row r="34" spans="1:20" x14ac:dyDescent="0.3">
      <x:c r="A34" s="97"/>
      <x:c r="B34" s="125"/>
      <x:c r="C34" s="126" t="str">
        <x:f>$W$19</x:f>
        <x:v>PGT (Other)</x:v>
      </x:c>
      <x:c r="D34" s="127">
        <x:v>0</x:v>
      </x:c>
      <x:c r="E34" s="455">
        <x:v>0</x:v>
      </x:c>
      <x:c r="F34" s="455">
        <x:v>0</x:v>
      </x:c>
      <x:c r="G34" s="455">
        <x:v>0</x:v>
      </x:c>
      <x:c r="H34" s="458">
        <x:v>0</x:v>
      </x:c>
      <x:c r="I34" s="458">
        <x:v>0</x:v>
      </x:c>
      <x:c r="J34" s="458">
        <x:v>0</x:v>
      </x:c>
      <x:c r="K34" s="458">
        <x:v>0</x:v>
      </x:c>
      <x:c r="L34" s="65"/>
      <x:c r="M34" s="455">
        <x:v>0</x:v>
      </x:c>
      <x:c r="N34" s="455">
        <x:v>0</x:v>
      </x:c>
      <x:c r="O34" s="455">
        <x:v>0</x:v>
      </x:c>
      <x:c r="P34" s="458">
        <x:v>0</x:v>
      </x:c>
      <x:c r="Q34" s="65"/>
      <x:c r="R34" s="120" t="s">
        <x:v>28</x:v>
      </x:c>
      <x:c r="S34" s="120" t="s">
        <x:v>14</x:v>
      </x:c>
      <x:c r="T34" s="120" t="s">
        <x:v>100</x:v>
      </x:c>
    </x:row>
    <x:row r="35" spans="1:20" x14ac:dyDescent="0.3">
      <x:c r="A35" s="97"/>
      <x:c r="B35" s="130" t="s">
        <x:v>307</x:v>
      </x:c>
      <x:c r="C35" s="131" t="s">
        <x:v>6</x:v>
      </x:c>
      <x:c r="D35" s="132">
        <x:v>21442.920</x:v>
      </x:c>
      <x:c r="E35" s="456">
        <x:v>0</x:v>
      </x:c>
      <x:c r="F35" s="456">
        <x:v>0</x:v>
      </x:c>
      <x:c r="G35" s="456">
        <x:v>0</x:v>
      </x:c>
      <x:c r="H35" s="459">
        <x:v>0</x:v>
      </x:c>
      <x:c r="I35" s="459">
        <x:v>0</x:v>
      </x:c>
      <x:c r="J35" s="459">
        <x:v>0</x:v>
      </x:c>
      <x:c r="K35" s="459">
        <x:v>0</x:v>
      </x:c>
      <x:c r="L35" s="65"/>
      <x:c r="M35" s="456">
        <x:v>0</x:v>
      </x:c>
      <x:c r="N35" s="456">
        <x:v>0</x:v>
      </x:c>
      <x:c r="O35" s="456">
        <x:v>0</x:v>
      </x:c>
      <x:c r="P35" s="459">
        <x:v>0</x:v>
      </x:c>
      <x:c r="Q35" s="65"/>
      <x:c r="R35" s="120" t="s">
        <x:v>28</x:v>
      </x:c>
      <x:c r="S35" s="120" t="s">
        <x:v>1</x:v>
      </x:c>
      <x:c r="T35" s="120" t="s">
        <x:v>6</x:v>
      </x:c>
    </x:row>
    <x:row r="36" spans="1:20" x14ac:dyDescent="0.3">
      <x:c r="A36" s="97"/>
      <x:c r="B36" s="97"/>
      <x:c r="C36" s="95" t="str">
        <x:f>$W$17</x:f>
        <x:v>PGT (UG fee)</x:v>
      </x:c>
      <x:c r="D36" s="122">
        <x:v>658.200</x:v>
      </x:c>
      <x:c r="E36" s="454">
        <x:v>0</x:v>
      </x:c>
      <x:c r="F36" s="454">
        <x:v>0</x:v>
      </x:c>
      <x:c r="G36" s="454">
        <x:v>0</x:v>
      </x:c>
      <x:c r="H36" s="460">
        <x:v>0</x:v>
      </x:c>
      <x:c r="I36" s="460">
        <x:v>0</x:v>
      </x:c>
      <x:c r="J36" s="460">
        <x:v>0</x:v>
      </x:c>
      <x:c r="K36" s="460">
        <x:v>0</x:v>
      </x:c>
      <x:c r="L36" s="65"/>
      <x:c r="M36" s="454">
        <x:v>0</x:v>
      </x:c>
      <x:c r="N36" s="454">
        <x:v>0</x:v>
      </x:c>
      <x:c r="O36" s="454">
        <x:v>0</x:v>
      </x:c>
      <x:c r="P36" s="460">
        <x:v>0</x:v>
      </x:c>
      <x:c r="Q36" s="65"/>
      <x:c r="R36" s="120" t="s">
        <x:v>28</x:v>
      </x:c>
      <x:c r="S36" s="120" t="s">
        <x:v>1</x:v>
      </x:c>
      <x:c r="T36" s="120" t="s">
        <x:v>34</x:v>
      </x:c>
    </x:row>
    <x:row r="37" spans="1:20" x14ac:dyDescent="0.3">
      <x:c r="A37" s="97"/>
      <x:c r="B37" s="97"/>
      <x:c r="C37" s="95" t="str">
        <x:f>$W$18</x:f>
        <x:v>PGT (Masters' loan)</x:v>
      </x:c>
      <x:c r="D37" s="122">
        <x:v>5853.980</x:v>
      </x:c>
      <x:c r="E37" s="454">
        <x:v>0</x:v>
      </x:c>
      <x:c r="F37" s="454">
        <x:v>0</x:v>
      </x:c>
      <x:c r="G37" s="454">
        <x:v>0</x:v>
      </x:c>
      <x:c r="H37" s="460">
        <x:v>0</x:v>
      </x:c>
      <x:c r="I37" s="460">
        <x:v>0</x:v>
      </x:c>
      <x:c r="J37" s="460">
        <x:v>0</x:v>
      </x:c>
      <x:c r="K37" s="460">
        <x:v>0</x:v>
      </x:c>
      <x:c r="L37" s="65"/>
      <x:c r="M37" s="454">
        <x:v>0</x:v>
      </x:c>
      <x:c r="N37" s="454">
        <x:v>0</x:v>
      </x:c>
      <x:c r="O37" s="454">
        <x:v>0</x:v>
      </x:c>
      <x:c r="P37" s="460">
        <x:v>0</x:v>
      </x:c>
      <x:c r="Q37" s="65"/>
      <x:c r="R37" s="120" t="s">
        <x:v>28</x:v>
      </x:c>
      <x:c r="S37" s="120" t="s">
        <x:v>1</x:v>
      </x:c>
      <x:c r="T37" s="120" t="s">
        <x:v>99</x:v>
      </x:c>
    </x:row>
    <x:row r="38" spans="1:20" x14ac:dyDescent="0.3">
      <x:c r="A38" s="136"/>
      <x:c r="B38" s="136"/>
      <x:c r="C38" s="137" t="str">
        <x:f>$W$19</x:f>
        <x:v>PGT (Other)</x:v>
      </x:c>
      <x:c r="D38" s="138">
        <x:v>2888.700</x:v>
      </x:c>
      <x:c r="E38" s="457">
        <x:v>0</x:v>
      </x:c>
      <x:c r="F38" s="457">
        <x:v>0</x:v>
      </x:c>
      <x:c r="G38" s="457">
        <x:v>0</x:v>
      </x:c>
      <x:c r="H38" s="461">
        <x:v>0</x:v>
      </x:c>
      <x:c r="I38" s="461">
        <x:v>0</x:v>
      </x:c>
      <x:c r="J38" s="461">
        <x:v>0</x:v>
      </x:c>
      <x:c r="K38" s="461">
        <x:v>0</x:v>
      </x:c>
      <x:c r="L38" s="65"/>
      <x:c r="M38" s="457">
        <x:v>0</x:v>
      </x:c>
      <x:c r="N38" s="457">
        <x:v>0</x:v>
      </x:c>
      <x:c r="O38" s="457">
        <x:v>0</x:v>
      </x:c>
      <x:c r="P38" s="461">
        <x:v>0</x:v>
      </x:c>
      <x:c r="Q38" s="65"/>
      <x:c r="R38" s="120" t="s">
        <x:v>28</x:v>
      </x:c>
      <x:c r="S38" s="120" t="s">
        <x:v>1</x:v>
      </x:c>
      <x:c r="T38" s="120" t="s">
        <x:v>100</x:v>
      </x:c>
    </x:row>
    <x:row r="39" spans="1:20" x14ac:dyDescent="0.3">
      <x:c r="A39" s="115" t="s">
        <x:v>9</x:v>
      </x:c>
      <x:c r="B39" s="115" t="s">
        <x:v>303</x:v>
      </x:c>
      <x:c r="C39" s="95" t="s">
        <x:v>6</x:v>
      </x:c>
      <x:c r="D39" s="141">
        <x:v>351590.210</x:v>
      </x:c>
      <x:c r="E39" s="462">
        <x:v>0</x:v>
      </x:c>
      <x:c r="F39" s="462">
        <x:v>0</x:v>
      </x:c>
      <x:c r="G39" s="462">
        <x:v>0</x:v>
      </x:c>
      <x:c r="H39" s="465">
        <x:v>0</x:v>
      </x:c>
      <x:c r="I39" s="465">
        <x:v>0</x:v>
      </x:c>
      <x:c r="J39" s="465">
        <x:v>0</x:v>
      </x:c>
      <x:c r="K39" s="465">
        <x:v>0</x:v>
      </x:c>
      <x:c r="L39" s="65"/>
      <x:c r="M39" s="462">
        <x:v>0</x:v>
      </x:c>
      <x:c r="N39" s="462">
        <x:v>0</x:v>
      </x:c>
      <x:c r="O39" s="462">
        <x:v>0</x:v>
      </x:c>
      <x:c r="P39" s="465">
        <x:v>0</x:v>
      </x:c>
      <x:c r="Q39" s="65"/>
      <x:c r="R39" s="120" t="s">
        <x:v>9</x:v>
      </x:c>
      <x:c r="S39" s="120" t="s">
        <x:v>2</x:v>
      </x:c>
      <x:c r="T39" s="120" t="s">
        <x:v>6</x:v>
      </x:c>
    </x:row>
    <x:row r="40" spans="1:20" x14ac:dyDescent="0.3">
      <x:c r="A40" s="97"/>
      <x:c r="B40" s="97"/>
      <x:c r="C40" s="95" t="str">
        <x:f>$W$17</x:f>
        <x:v>PGT (UG fee)</x:v>
      </x:c>
      <x:c r="D40" s="122">
        <x:v>34.760</x:v>
      </x:c>
      <x:c r="E40" s="454">
        <x:v>0</x:v>
      </x:c>
      <x:c r="F40" s="454">
        <x:v>0</x:v>
      </x:c>
      <x:c r="G40" s="454">
        <x:v>0</x:v>
      </x:c>
      <x:c r="H40" s="460">
        <x:v>0</x:v>
      </x:c>
      <x:c r="I40" s="460">
        <x:v>0</x:v>
      </x:c>
      <x:c r="J40" s="460">
        <x:v>0</x:v>
      </x:c>
      <x:c r="K40" s="460">
        <x:v>0</x:v>
      </x:c>
      <x:c r="L40" s="65"/>
      <x:c r="M40" s="454">
        <x:v>0</x:v>
      </x:c>
      <x:c r="N40" s="454">
        <x:v>0</x:v>
      </x:c>
      <x:c r="O40" s="454">
        <x:v>0</x:v>
      </x:c>
      <x:c r="P40" s="460">
        <x:v>0</x:v>
      </x:c>
      <x:c r="Q40" s="65"/>
      <x:c r="R40" s="120" t="s">
        <x:v>9</x:v>
      </x:c>
      <x:c r="S40" s="120" t="s">
        <x:v>2</x:v>
      </x:c>
      <x:c r="T40" s="120" t="s">
        <x:v>34</x:v>
      </x:c>
    </x:row>
    <x:row r="41" spans="1:20" x14ac:dyDescent="0.3">
      <x:c r="A41" s="97"/>
      <x:c r="B41" s="97"/>
      <x:c r="C41" s="95" t="str">
        <x:f>$W$18</x:f>
        <x:v>PGT (Masters' loan)</x:v>
      </x:c>
      <x:c r="D41" s="122">
        <x:v>25775.130</x:v>
      </x:c>
      <x:c r="E41" s="454">
        <x:v>0</x:v>
      </x:c>
      <x:c r="F41" s="454">
        <x:v>0</x:v>
      </x:c>
      <x:c r="G41" s="454">
        <x:v>0</x:v>
      </x:c>
      <x:c r="H41" s="460">
        <x:v>0</x:v>
      </x:c>
      <x:c r="I41" s="460">
        <x:v>0</x:v>
      </x:c>
      <x:c r="J41" s="460">
        <x:v>0</x:v>
      </x:c>
      <x:c r="K41" s="460">
        <x:v>0</x:v>
      </x:c>
      <x:c r="L41" s="65"/>
      <x:c r="M41" s="454">
        <x:v>0</x:v>
      </x:c>
      <x:c r="N41" s="454">
        <x:v>0</x:v>
      </x:c>
      <x:c r="O41" s="454">
        <x:v>0</x:v>
      </x:c>
      <x:c r="P41" s="460">
        <x:v>0</x:v>
      </x:c>
      <x:c r="Q41" s="65"/>
      <x:c r="R41" s="120" t="s">
        <x:v>9</x:v>
      </x:c>
      <x:c r="S41" s="120" t="s">
        <x:v>2</x:v>
      </x:c>
      <x:c r="T41" s="120" t="s">
        <x:v>99</x:v>
      </x:c>
    </x:row>
    <x:row r="42" spans="1:20" x14ac:dyDescent="0.3">
      <x:c r="A42" s="97"/>
      <x:c r="B42" s="125"/>
      <x:c r="C42" s="126" t="str">
        <x:f>$W$19</x:f>
        <x:v>PGT (Other)</x:v>
      </x:c>
      <x:c r="D42" s="127">
        <x:v>1408.470</x:v>
      </x:c>
      <x:c r="E42" s="455">
        <x:v>0</x:v>
      </x:c>
      <x:c r="F42" s="455">
        <x:v>0</x:v>
      </x:c>
      <x:c r="G42" s="455">
        <x:v>0</x:v>
      </x:c>
      <x:c r="H42" s="458">
        <x:v>0</x:v>
      </x:c>
      <x:c r="I42" s="458">
        <x:v>0</x:v>
      </x:c>
      <x:c r="J42" s="458">
        <x:v>0</x:v>
      </x:c>
      <x:c r="K42" s="458">
        <x:v>0</x:v>
      </x:c>
      <x:c r="M42" s="455">
        <x:v>0</x:v>
      </x:c>
      <x:c r="N42" s="455">
        <x:v>0</x:v>
      </x:c>
      <x:c r="O42" s="455">
        <x:v>0</x:v>
      </x:c>
      <x:c r="P42" s="458">
        <x:v>0</x:v>
      </x:c>
      <x:c r="R42" s="120" t="s">
        <x:v>9</x:v>
      </x:c>
      <x:c r="S42" s="120" t="s">
        <x:v>2</x:v>
      </x:c>
      <x:c r="T42" s="120" t="s">
        <x:v>100</x:v>
      </x:c>
    </x:row>
    <x:row r="43" spans="1:20" x14ac:dyDescent="0.3">
      <x:c r="A43" s="97"/>
      <x:c r="B43" s="130" t="s">
        <x:v>307</x:v>
      </x:c>
      <x:c r="C43" s="131" t="s">
        <x:v>6</x:v>
      </x:c>
      <x:c r="D43" s="132">
        <x:v>25986.650</x:v>
      </x:c>
      <x:c r="E43" s="456">
        <x:v>0</x:v>
      </x:c>
      <x:c r="F43" s="456">
        <x:v>0</x:v>
      </x:c>
      <x:c r="G43" s="456">
        <x:v>0</x:v>
      </x:c>
      <x:c r="H43" s="459">
        <x:v>0</x:v>
      </x:c>
      <x:c r="I43" s="459">
        <x:v>0</x:v>
      </x:c>
      <x:c r="J43" s="459">
        <x:v>0</x:v>
      </x:c>
      <x:c r="K43" s="459">
        <x:v>0</x:v>
      </x:c>
      <x:c r="M43" s="456">
        <x:v>0</x:v>
      </x:c>
      <x:c r="N43" s="456">
        <x:v>0</x:v>
      </x:c>
      <x:c r="O43" s="456">
        <x:v>0</x:v>
      </x:c>
      <x:c r="P43" s="459">
        <x:v>0</x:v>
      </x:c>
      <x:c r="R43" s="120" t="s">
        <x:v>9</x:v>
      </x:c>
      <x:c r="S43" s="120" t="s">
        <x:v>1</x:v>
      </x:c>
      <x:c r="T43" s="120" t="s">
        <x:v>6</x:v>
      </x:c>
    </x:row>
    <x:row r="44" spans="1:20" x14ac:dyDescent="0.3">
      <x:c r="A44" s="97"/>
      <x:c r="B44" s="97"/>
      <x:c r="C44" s="95" t="str">
        <x:f>$W$17</x:f>
        <x:v>PGT (UG fee)</x:v>
      </x:c>
      <x:c r="D44" s="122">
        <x:v>32.250</x:v>
      </x:c>
      <x:c r="E44" s="454">
        <x:v>0</x:v>
      </x:c>
      <x:c r="F44" s="454">
        <x:v>0</x:v>
      </x:c>
      <x:c r="G44" s="454">
        <x:v>0</x:v>
      </x:c>
      <x:c r="H44" s="460">
        <x:v>0</x:v>
      </x:c>
      <x:c r="I44" s="460">
        <x:v>0</x:v>
      </x:c>
      <x:c r="J44" s="460">
        <x:v>0</x:v>
      </x:c>
      <x:c r="K44" s="460">
        <x:v>0</x:v>
      </x:c>
      <x:c r="M44" s="454">
        <x:v>0</x:v>
      </x:c>
      <x:c r="N44" s="454">
        <x:v>0</x:v>
      </x:c>
      <x:c r="O44" s="454">
        <x:v>0</x:v>
      </x:c>
      <x:c r="P44" s="460">
        <x:v>0</x:v>
      </x:c>
      <x:c r="R44" s="120" t="s">
        <x:v>9</x:v>
      </x:c>
      <x:c r="S44" s="120" t="s">
        <x:v>1</x:v>
      </x:c>
      <x:c r="T44" s="120" t="s">
        <x:v>34</x:v>
      </x:c>
    </x:row>
    <x:row r="45" spans="1:20" x14ac:dyDescent="0.3">
      <x:c r="A45" s="97"/>
      <x:c r="B45" s="97"/>
      <x:c r="C45" s="95" t="str">
        <x:f>$W$18</x:f>
        <x:v>PGT (Masters' loan)</x:v>
      </x:c>
      <x:c r="D45" s="122">
        <x:v>10228.760</x:v>
      </x:c>
      <x:c r="E45" s="454">
        <x:v>0</x:v>
      </x:c>
      <x:c r="F45" s="454">
        <x:v>0</x:v>
      </x:c>
      <x:c r="G45" s="454">
        <x:v>0</x:v>
      </x:c>
      <x:c r="H45" s="460">
        <x:v>0</x:v>
      </x:c>
      <x:c r="I45" s="460">
        <x:v>0</x:v>
      </x:c>
      <x:c r="J45" s="460">
        <x:v>0</x:v>
      </x:c>
      <x:c r="K45" s="460">
        <x:v>0</x:v>
      </x:c>
      <x:c r="M45" s="454">
        <x:v>0</x:v>
      </x:c>
      <x:c r="N45" s="454">
        <x:v>0</x:v>
      </x:c>
      <x:c r="O45" s="454">
        <x:v>0</x:v>
      </x:c>
      <x:c r="P45" s="460">
        <x:v>0</x:v>
      </x:c>
      <x:c r="R45" s="120" t="s">
        <x:v>9</x:v>
      </x:c>
      <x:c r="S45" s="120" t="s">
        <x:v>1</x:v>
      </x:c>
      <x:c r="T45" s="120" t="s">
        <x:v>99</x:v>
      </x:c>
    </x:row>
    <x:row r="46" spans="1:20" ht="14" thickBot="1" x14ac:dyDescent="0.35">
      <x:c r="A46" s="97"/>
      <x:c r="B46" s="97"/>
      <x:c r="C46" s="95" t="str">
        <x:f>$W$19</x:f>
        <x:v>PGT (Other)</x:v>
      </x:c>
      <x:c r="D46" s="145">
        <x:v>3042.440</x:v>
      </x:c>
      <x:c r="E46" s="463">
        <x:v>0</x:v>
      </x:c>
      <x:c r="F46" s="463">
        <x:v>0</x:v>
      </x:c>
      <x:c r="G46" s="463">
        <x:v>0</x:v>
      </x:c>
      <x:c r="H46" s="466">
        <x:v>0</x:v>
      </x:c>
      <x:c r="I46" s="466">
        <x:v>0</x:v>
      </x:c>
      <x:c r="J46" s="466">
        <x:v>0</x:v>
      </x:c>
      <x:c r="K46" s="466">
        <x:v>0</x:v>
      </x:c>
      <x:c r="M46" s="463">
        <x:v>0</x:v>
      </x:c>
      <x:c r="N46" s="463">
        <x:v>0</x:v>
      </x:c>
      <x:c r="O46" s="463">
        <x:v>0</x:v>
      </x:c>
      <x:c r="P46" s="466">
        <x:v>0</x:v>
      </x:c>
      <x:c r="R46" s="120" t="s">
        <x:v>9</x:v>
      </x:c>
      <x:c r="S46" s="120" t="s">
        <x:v>1</x:v>
      </x:c>
      <x:c r="T46" s="120" t="s">
        <x:v>100</x:v>
      </x:c>
    </x:row>
    <x:row r="47" spans="1:20" ht="14" thickTop="1" x14ac:dyDescent="0.3">
      <x:c r="A47" s="146" t="s">
        <x:v>3</x:v>
      </x:c>
      <x:c r="B47" s="146"/>
      <x:c r="C47" s="147" t="s">
        <x:v>6</x:v>
      </x:c>
      <x:c r="D47" s="148">
        <x:f>SUMIF($C$5:$C$46,"="&amp;$C$47,D$5:D$46)</x:f>
        <x:v>0</x:v>
      </x:c>
      <x:c r="E47" s="149">
        <x:f>SUM(E11,E15,E19,E23)</x:f>
        <x:v>0</x:v>
      </x:c>
      <x:c r="F47" s="464"/>
      <x:c r="G47" s="149">
        <x:f>SUM(G5,G8)</x:f>
        <x:v>0</x:v>
      </x:c>
      <x:c r="H47" s="149">
        <x:f>SUM(H5,H11)</x:f>
        <x:v>0</x:v>
      </x:c>
      <x:c r="I47" s="149">
        <x:f>SUM(I5,I8,I11,I15,I19,I23)</x:f>
        <x:v>0</x:v>
      </x:c>
      <x:c r="J47" s="149">
        <x:f>SUM(J5,J8,J11,J15,J19,J23)</x:f>
        <x:v>0</x:v>
      </x:c>
      <x:c r="K47" s="150">
        <x:f>SUM(K5,K8,K11,K15,K19,K23)</x:f>
        <x:v>0</x:v>
      </x:c>
      <x:c r="M47" s="149">
        <x:f>SUM(M11,M15,M19,M23)</x:f>
        <x:v>0</x:v>
      </x:c>
      <x:c r="N47" s="149">
        <x:f>SUM(N5,N8,N11,N15,N19,N23)</x:f>
        <x:v>0</x:v>
      </x:c>
      <x:c r="O47" s="149">
        <x:f>SUM(O5,O8,O11,O15,O19,O23)</x:f>
        <x:v>0</x:v>
      </x:c>
      <x:c r="P47" s="150">
        <x:f>SUM(P5,P8,P11,P15,P19,P23)</x:f>
        <x:v>0</x:v>
      </x:c>
    </x:row>
    <x:row r="48" spans="1:20" x14ac:dyDescent="0.3">
      <x:c r="A48" s="151"/>
      <x:c r="B48" s="151"/>
      <x:c r="C48" s="68" t="str">
        <x:f>$W$17</x:f>
        <x:v>PGT (UG fee)</x:v>
      </x:c>
      <x:c r="D48" s="122">
        <x:f>SUMIF($C$5:$C$46,"="&amp;$C$48,D$5:D$46)</x:f>
        <x:v>0</x:v>
      </x:c>
      <x:c r="E48" s="454"/>
      <x:c r="F48" s="123">
        <x:f>SUM(F12,F16,F20,F24)</x:f>
        <x:v>0</x:v>
      </x:c>
      <x:c r="G48" s="454"/>
      <x:c r="H48" s="454"/>
      <x:c r="I48" s="123">
        <x:f>SUM(I12,I16,I20,I24)</x:f>
        <x:v>0</x:v>
      </x:c>
      <x:c r="J48" s="123">
        <x:f>SUM(J12,J16,J20,J24)</x:f>
        <x:v>0</x:v>
      </x:c>
      <x:c r="K48" s="124">
        <x:f>SUM(K12,K16,K20,K24)</x:f>
        <x:v>0</x:v>
      </x:c>
      <x:c r="M48" s="454"/>
      <x:c r="N48" s="123">
        <x:f>SUM(N12,N16,N20,N24)</x:f>
        <x:v>0</x:v>
      </x:c>
      <x:c r="O48" s="123">
        <x:f>SUM(O12,O16,O20,O24)</x:f>
        <x:v>0</x:v>
      </x:c>
      <x:c r="P48" s="124">
        <x:f>SUM(P12,P16,P20,P24)</x:f>
        <x:v>0</x:v>
      </x:c>
    </x:row>
    <x:row r="49" spans="1:22" x14ac:dyDescent="0.3">
      <x:c r="A49" s="151"/>
      <x:c r="B49" s="151"/>
      <x:c r="C49" s="68" t="str">
        <x:f>$W$18</x:f>
        <x:v>PGT (Masters' loan)</x:v>
      </x:c>
      <x:c r="D49" s="122">
        <x:f>SUMIF($C$5:$C$46,"="&amp;$C$49,D$5:D$46)</x:f>
        <x:v>0</x:v>
      </x:c>
      <x:c r="E49" s="454"/>
      <x:c r="F49" s="454"/>
      <x:c r="G49" s="454"/>
      <x:c r="H49" s="454"/>
      <x:c r="I49" s="123">
        <x:f>SUM(I6,I9,I13,I17,I21,I25)</x:f>
        <x:v>0</x:v>
      </x:c>
      <x:c r="J49" s="123">
        <x:f t="shared" ref="J49:K49" si="0">SUM(J6,J9,J13,J17,J21,J25)</x:f>
        <x:v>0</x:v>
      </x:c>
      <x:c r="K49" s="124">
        <x:f t="shared" si="0"/>
        <x:v>0</x:v>
      </x:c>
      <x:c r="M49" s="454"/>
      <x:c r="N49" s="454"/>
      <x:c r="O49" s="454"/>
      <x:c r="P49" s="467"/>
    </x:row>
    <x:row r="50" spans="1:22" x14ac:dyDescent="0.3">
      <x:c r="A50" s="151"/>
      <x:c r="B50" s="151"/>
      <x:c r="C50" s="152" t="str">
        <x:f>$W$19</x:f>
        <x:v>PGT (Other)</x:v>
      </x:c>
      <x:c r="D50" s="145">
        <x:f>SUMIF($C$5:$C$46,"="&amp;$C$50,D$5:D$46)</x:f>
        <x:v>0</x:v>
      </x:c>
      <x:c r="E50" s="463"/>
      <x:c r="F50" s="463"/>
      <x:c r="G50" s="463"/>
      <x:c r="H50" s="463"/>
      <x:c r="I50" s="153">
        <x:f>SUM(I7,I10,I14,I18,I22,I26)</x:f>
        <x:v>0</x:v>
      </x:c>
      <x:c r="J50" s="153">
        <x:f t="shared" ref="J50" si="1">SUM(J7,J10,J14,J18,J22,J26)</x:f>
        <x:v>0</x:v>
      </x:c>
      <x:c r="K50" s="154">
        <x:f>SUM(K7,K10,K14,K18,K22,K26)</x:f>
        <x:v>0</x:v>
      </x:c>
      <x:c r="M50" s="463"/>
      <x:c r="N50" s="463"/>
      <x:c r="O50" s="463"/>
      <x:c r="P50" s="471"/>
    </x:row>
    <x:row r="51" spans="1:22" ht="14" thickBot="1" x14ac:dyDescent="0.35">
      <x:c r="A51" s="155"/>
      <x:c r="B51" s="155"/>
      <x:c r="C51" s="156" t="s">
        <x:v>4</x:v>
      </x:c>
      <x:c r="D51" s="157">
        <x:f>SUM(D47:D50)</x:f>
        <x:v>0</x:v>
      </x:c>
      <x:c r="E51" s="158">
        <x:f>E47</x:f>
        <x:v>0</x:v>
      </x:c>
      <x:c r="F51" s="158">
        <x:f>F48</x:f>
        <x:v>0</x:v>
      </x:c>
      <x:c r="G51" s="158">
        <x:f>G47</x:f>
        <x:v>0</x:v>
      </x:c>
      <x:c r="H51" s="159">
        <x:f>H47</x:f>
        <x:v>0</x:v>
      </x:c>
      <x:c r="I51" s="159">
        <x:f t="shared" ref="I51:K51" si="2">SUM(I47:I50)</x:f>
        <x:v>0</x:v>
      </x:c>
      <x:c r="J51" s="159">
        <x:f t="shared" si="2"/>
        <x:v>0</x:v>
      </x:c>
      <x:c r="K51" s="160">
        <x:f t="shared" si="2"/>
        <x:v>0</x:v>
      </x:c>
      <x:c r="M51" s="158">
        <x:f>M47</x:f>
        <x:v>0</x:v>
      </x:c>
      <x:c r="N51" s="158">
        <x:f>SUM(N47:N48)</x:f>
        <x:v>0</x:v>
      </x:c>
      <x:c r="O51" s="158">
        <x:f>SUM(O47:O48)</x:f>
        <x:v>0</x:v>
      </x:c>
      <x:c r="P51" s="160">
        <x:f>SUM(P47:P48)</x:f>
        <x:v>0</x:v>
      </x:c>
      <x:c r="V51" s="65"/>
    </x:row>
    <x:row r="52" spans="1:22" x14ac:dyDescent="0.3">
      <x:c r="V52" s="65"/>
    </x:row>
    <x:row r="53" spans="1:22" x14ac:dyDescent="0.3">
      <x:c r="A53" s="57" t="s">
        <x:v>377</x:v>
      </x:c>
      <x:c r="V53" s="65"/>
    </x:row>
    <x:row r="54" spans="1:22" x14ac:dyDescent="0.3">
      <x:c r="A54" s="57" t="s">
        <x:v>378</x:v>
      </x:c>
      <x:c r="V54" s="65"/>
    </x:row>
    <x:row r="55" spans="1:22" x14ac:dyDescent="0.3">
      <x:c r="V55" s="65"/>
    </x:row>
    <x:row r="56" spans="1:22" hidden="1" x14ac:dyDescent="0.3">
      <x:c r="D56" s="120" t="s">
        <x:v>96</x:v>
      </x:c>
      <x:c r="E56" s="120" t="s">
        <x:v>273</x:v>
      </x:c>
      <x:c r="F56" s="120" t="s">
        <x:v>275</x:v>
      </x:c>
      <x:c r="G56" s="120" t="s">
        <x:v>276</x:v>
      </x:c>
      <x:c r="H56" s="120" t="s">
        <x:v>87</x:v>
      </x:c>
      <x:c r="I56" s="120" t="s">
        <x:v>347</x:v>
      </x:c>
      <x:c r="J56" s="120" t="s">
        <x:v>348</x:v>
      </x:c>
      <x:c r="K56" s="120" t="s">
        <x:v>349</x:v>
      </x:c>
      <x:c r="L56" s="161"/>
      <x:c r="M56" s="120" t="s">
        <x:v>274</x:v>
      </x:c>
      <x:c r="N56" s="120" t="s">
        <x:v>346</x:v>
      </x:c>
      <x:c r="O56" s="120" t="s">
        <x:v>192</x:v>
      </x:c>
      <x:c r="P56" s="162" t="s">
        <x:v>350</x:v>
      </x:c>
    </x:row>
    <x:row r="57" spans="1:22" x14ac:dyDescent="0.3">
      <x:c r="A57" s="65"/>
      <x:c r="B57" s="65"/>
      <x:c r="C57" s="65"/>
      <x:c r="D57" s="65"/>
      <x:c r="E57" s="65"/>
      <x:c r="F57" s="65"/>
      <x:c r="G57" s="65"/>
      <x:c r="H57" s="372"/>
      <x:c r="I57" s="65"/>
      <x:c r="J57" s="65"/>
      <x:c r="K57" s="65"/>
      <x:c r="L57" s="65"/>
      <x:c r="M57" s="65"/>
      <x:c r="N57" s="65"/>
      <x:c r="O57" s="65"/>
      <x:c r="P57" s="65"/>
      <x:c r="Q57" s="65"/>
      <x:c r="R57" s="65"/>
    </x:row>
    <x:row r="58" spans="1:22" x14ac:dyDescent="0.3">
      <x:c r="A58" s="97"/>
      <x:c r="B58" s="97"/>
      <x:c r="C58" s="97"/>
      <x:c r="D58" s="65"/>
      <x:c r="E58" s="65"/>
      <x:c r="F58" s="65"/>
      <x:c r="G58" s="65"/>
      <x:c r="H58" s="65"/>
      <x:c r="I58" s="65"/>
      <x:c r="J58" s="65"/>
      <x:c r="K58" s="65"/>
      <x:c r="L58" s="65"/>
      <x:c r="M58" s="65"/>
      <x:c r="N58" s="65"/>
      <x:c r="O58" s="65"/>
      <x:c r="P58" s="65"/>
      <x:c r="Q58" s="65"/>
      <x:c r="R58" s="65"/>
    </x:row>
    <x:row r="59" spans="1:22" x14ac:dyDescent="0.3">
      <x:c r="A59" s="97"/>
      <x:c r="B59" s="97"/>
      <x:c r="C59" s="97"/>
      <x:c r="D59" s="65"/>
      <x:c r="E59" s="65"/>
      <x:c r="F59" s="65"/>
      <x:c r="G59" s="65"/>
      <x:c r="H59" s="372"/>
      <x:c r="I59" s="65"/>
      <x:c r="J59" s="65"/>
      <x:c r="K59" s="65"/>
      <x:c r="L59" s="65"/>
      <x:c r="M59" s="65"/>
      <x:c r="N59" s="65"/>
      <x:c r="O59" s="65"/>
      <x:c r="P59" s="65"/>
      <x:c r="Q59" s="65"/>
      <x:c r="R59" s="65"/>
    </x:row>
    <x:row r="60" spans="1:22" x14ac:dyDescent="0.3">
      <x:c r="A60" s="97"/>
      <x:c r="B60" s="97"/>
      <x:c r="C60" s="97"/>
      <x:c r="D60" s="65"/>
      <x:c r="E60" s="65"/>
      <x:c r="F60" s="65"/>
      <x:c r="G60" s="65"/>
      <x:c r="H60" s="65"/>
      <x:c r="I60" s="65"/>
      <x:c r="J60" s="65"/>
      <x:c r="K60" s="65"/>
      <x:c r="L60" s="65"/>
      <x:c r="M60" s="65"/>
      <x:c r="N60" s="65"/>
      <x:c r="O60" s="65"/>
      <x:c r="P60" s="65"/>
      <x:c r="Q60" s="65"/>
      <x:c r="R60" s="65"/>
    </x:row>
    <x:row r="61" spans="1:22" x14ac:dyDescent="0.3">
      <x:c r="A61" s="97"/>
      <x:c r="B61" s="97"/>
      <x:c r="C61" s="97"/>
    </x:row>
    <x:row r="62" spans="1:22" x14ac:dyDescent="0.3">
      <x:c r="A62" s="97"/>
      <x:c r="B62" s="97"/>
      <x:c r="C62" s="97"/>
    </x:row>
    <x:row r="63" spans="1:22" x14ac:dyDescent="0.3">
      <x:c r="A63" s="97"/>
      <x:c r="B63" s="97"/>
      <x:c r="C63" s="97"/>
    </x:row>
    <x:row r="64" spans="1:22" x14ac:dyDescent="0.3">
      <x:c r="A64" s="163"/>
      <x:c r="B64" s="163"/>
      <x:c r="C64" s="163"/>
    </x:row>
  </x:sheetData>
  <x:mergeCells count="3">
    <x:mergeCell ref="B31:B32"/>
    <x:mergeCell ref="A1:J1"/>
    <x:mergeCell ref="M3:P3"/>
  </x:mergeCells>
  <x:phoneticPr fontId="0" type="noConversion"/>
  <x:conditionalFormatting sqref="E5:F10 F11 E12:E14 F13:F15 E16:E18 F17:F19 E20:E22 F21:F23 E24:E29 E30 F25:F31 E32:E46 F33:F46 F47 E48:E50 F49:F50 G48:H50 G6:H7 H8:H10 G9:G46 G48:G50 H12:H46 I27:K46 M5:M10 M12:M14 M16:M18 M20:M22 M24:M46 M48:M50 N6:P7 N9:P10 N13:P14 N17:P18 N21:P22 N25:P46 N49:P50">
    <x:cfRule type="cellIs" dxfId="10" priority="2" operator="equal">
      <x:formula>0</x:formula>
    </x:cfRule>
  </x:conditionalFormatting>
  <x:conditionalFormatting sqref="D5:D51 E51 E47 F51 F48 G51 G47 H51 H47 I47:K51 F24 E23 F20 E19 F16 E15 H11 F12 E11 G8 G5:H5 I5:K26 N5:P5 N8:P8 M11:N11 M11:P11 N12:P12 M15:P15 N16:P16 M19:P19 N20:P20 M23:P23 N24:P24 M47:P47 N48:P48 P48 M51:P51">
    <x:cfRule type="cellIs" dxfId="9" priority="1" operator="equal">
      <x:formula>0</x:formula>
    </x:cfRule>
  </x:conditionalFormatting>
  <x:pageMargins left="0.70866141732283472" right="0.70866141732283472" top="0.74803149606299213" bottom="0.74803149606299213" header="0.31496062992125984" footer="0.31496062992125984"/>
  <x:pageSetup paperSize="9" scale="50" orientation="landscape" r:id="rId1"/>
  <x:headerFooter>
    <x:oddHeader>&amp;CPage &amp;P&amp;R&amp;F</x:oddHeader>
  </x:headerFooter>
  <x:ignoredErrors>
    <x:ignoredError sqref="F51" formula="1"/>
  </x:ignoredError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tabColor theme="6" tint="0.39997558519241921"/>
  </x:sheetPr>
  <x:dimension ref="A1:AJ94"/>
  <x:sheetViews>
    <x:sheetView showGridLines="0" zoomScaleNormal="100" workbookViewId="0">
      <x:selection sqref="A1:F1"/>
    </x:sheetView>
  </x:sheetViews>
  <x:sheetFormatPr defaultColWidth="9.1796875" defaultRowHeight="13.5" x14ac:dyDescent="0.3"/>
  <x:cols>
    <x:col min="1" max="1" width="14.7265625" style="168" customWidth="1"/>
    <x:col min="2" max="2" width="14.26953125" style="168" customWidth="1"/>
    <x:col min="3" max="3" width="12.54296875" style="168" customWidth="1"/>
    <x:col min="4" max="4" width="23.1796875" style="168" customWidth="1"/>
    <x:col min="5" max="5" width="25.36328125" style="164" customWidth="1"/>
    <x:col min="6" max="6" width="6.81640625" style="164" customWidth="1"/>
    <x:col min="7" max="7" width="13.453125" style="165" customWidth="1"/>
    <x:col min="8" max="8" width="25.81640625" style="166" hidden="1" customWidth="1"/>
    <x:col min="9" max="9" width="15.453125" style="165" hidden="1" customWidth="1"/>
    <x:col min="10" max="10" width="12.1796875" style="167" hidden="1" customWidth="1"/>
    <x:col min="11" max="11" width="12.1796875" style="167" customWidth="1"/>
    <x:col min="12" max="12" width="9.1796875" style="168" customWidth="1"/>
    <x:col min="13" max="13" width="13.7265625" style="168" customWidth="1"/>
    <x:col min="14" max="14" width="13.54296875" style="168" customWidth="1"/>
    <x:col min="15" max="16" width="9.1796875" style="168" customWidth="1"/>
    <x:col min="17" max="17" width="9.1796875" style="168"/>
    <x:col min="18" max="18" width="11.7265625" style="168" bestFit="1" customWidth="1"/>
    <x:col min="19" max="16384" width="9.1796875" style="168"/>
  </x:cols>
  <x:sheetData>
    <x:row r="1" spans="1:15" ht="15.75" customHeight="1" x14ac:dyDescent="0.3">
      <x:c r="A1" s="562" t="str">
        <x:f>'A Summary'!J8</x:f>
        <x:v xml:space="preserve">Provider </x:v>
      </x:c>
      <x:c r="B1" s="562"/>
      <x:c r="C1" s="562"/>
      <x:c r="D1" s="562"/>
      <x:c r="E1" s="562"/>
      <x:c r="F1" s="562"/>
    </x:row>
    <x:row r="2" spans="1:15" ht="15" customHeight="1" x14ac:dyDescent="0.3">
      <x:c r="E2" s="65"/>
      <x:c r="F2" s="65"/>
    </x:row>
    <x:row r="3" spans="1:15" ht="15.5" x14ac:dyDescent="0.35">
      <x:c r="A3" s="169" t="s">
        <x:v>322</x:v>
      </x:c>
      <x:c r="B3" s="169"/>
      <x:c r="C3" s="169"/>
      <x:c r="D3" s="169"/>
      <x:c r="I3" s="168" t="s">
        <x:v>405</x:v>
      </x:c>
    </x:row>
    <x:row r="4" spans="1:15" ht="72.650000000000006" customHeight="1" thickBot="1" x14ac:dyDescent="0.35">
      <x:c r="A4" s="575" t="s">
        <x:v>310</x:v>
      </x:c>
      <x:c r="B4" s="575"/>
      <x:c r="C4" s="575"/>
      <x:c r="D4" s="575"/>
      <x:c r="E4" s="575"/>
      <x:c r="F4" s="170"/>
      <x:c r="G4" s="173"/>
      <x:c r="I4" s="521" t="s">
        <x:v>416</x:v>
      </x:c>
    </x:row>
    <x:row r="5" spans="1:15" ht="58.25" customHeight="1" x14ac:dyDescent="0.3">
      <x:c r="A5" s="175" t="s">
        <x:v>280</x:v>
      </x:c>
      <x:c r="B5" s="175" t="s">
        <x:v>281</x:v>
      </x:c>
      <x:c r="C5" s="176" t="s">
        <x:v>282</x:v>
      </x:c>
      <x:c r="D5" s="176" t="s">
        <x:v>283</x:v>
      </x:c>
      <x:c r="E5" s="447" t="s">
        <x:v>352</x:v>
      </x:c>
      <x:c r="F5" s="170"/>
      <x:c r="G5" s="173"/>
      <x:c r="H5" s="179" t="s">
        <x:v>110</x:v>
      </x:c>
      <x:c r="I5" s="522" t="s">
        <x:v>417</x:v>
      </x:c>
      <x:c r="J5" s="180"/>
      <x:c r="K5" s="181"/>
    </x:row>
    <x:row r="6" spans="1:15" ht="15" customHeight="1" x14ac:dyDescent="0.3">
      <x:c r="A6" s="182" t="s">
        <x:v>284</x:v>
      </x:c>
      <x:c r="B6" s="182" t="s">
        <x:v>285</x:v>
      </x:c>
      <x:c r="C6" s="526" t="s">
        <x:v>286</x:v>
      </x:c>
      <x:c r="D6" s="526">
        <x:v>1</x:v>
      </x:c>
      <x:c r="E6" s="183">
        <x:v>123956</x:v>
      </x:c>
      <x:c r="F6" s="184"/>
      <x:c r="G6" s="173"/>
      <x:c r="H6" s="186" t="s">
        <x:v>238</x:v>
      </x:c>
      <x:c r="I6" s="173"/>
      <x:c r="J6" s="168"/>
      <x:c r="K6" s="181"/>
      <x:c r="L6" s="187"/>
      <x:c r="M6" s="187"/>
    </x:row>
    <x:row r="7" spans="1:15" ht="15" customHeight="1" x14ac:dyDescent="0.3">
      <x:c r="A7" s="188"/>
      <x:c r="B7" s="189"/>
      <x:c r="C7" s="528" t="s">
        <x:v>287</x:v>
      </x:c>
      <x:c r="D7" s="528">
        <x:v>2</x:v>
      </x:c>
      <x:c r="E7" s="190">
        <x:v>175648</x:v>
      </x:c>
      <x:c r="F7" s="184"/>
      <x:c r="G7" s="173"/>
      <x:c r="H7" s="186" t="s">
        <x:v>239</x:v>
      </x:c>
      <x:c r="I7" s="173"/>
      <x:c r="J7" s="168"/>
      <x:c r="K7" s="181"/>
      <x:c r="L7" s="187"/>
      <x:c r="M7" s="187"/>
    </x:row>
    <x:row r="8" spans="1:15" ht="15" customHeight="1" x14ac:dyDescent="0.3">
      <x:c r="A8" s="188"/>
      <x:c r="B8" s="188" t="s">
        <x:v>288</x:v>
      </x:c>
      <x:c r="C8" s="527" t="s">
        <x:v>286</x:v>
      </x:c>
      <x:c r="D8" s="527">
        <x:v>1.5</x:v>
      </x:c>
      <x:c r="E8" s="531">
        <x:v>57567</x:v>
      </x:c>
      <x:c r="F8" s="184"/>
      <x:c r="G8" s="173"/>
      <x:c r="H8" s="186" t="s">
        <x:v>240</x:v>
      </x:c>
      <x:c r="I8" s="173"/>
      <x:c r="K8" s="181"/>
      <x:c r="L8" s="187"/>
      <x:c r="M8" s="187"/>
    </x:row>
    <x:row r="9" spans="1:15" ht="15" customHeight="1" x14ac:dyDescent="0.3">
      <x:c r="A9" s="191"/>
      <x:c r="B9" s="191"/>
      <x:c r="C9" s="529" t="s">
        <x:v>287</x:v>
      </x:c>
      <x:c r="D9" s="529">
        <x:v>2.5</x:v>
      </x:c>
      <x:c r="E9" s="532">
        <x:v>36046</x:v>
      </x:c>
      <x:c r="F9" s="184"/>
      <x:c r="G9" s="173"/>
      <x:c r="H9" s="186" t="s">
        <x:v>241</x:v>
      </x:c>
      <x:c r="I9" s="173"/>
      <x:c r="K9" s="181"/>
      <x:c r="L9" s="187"/>
      <x:c r="M9" s="187"/>
    </x:row>
    <x:row r="10" spans="1:15" ht="15" customHeight="1" x14ac:dyDescent="0.3">
      <x:c r="A10" s="188" t="s">
        <x:v>289</x:v>
      </x:c>
      <x:c r="B10" s="188" t="s">
        <x:v>285</x:v>
      </x:c>
      <x:c r="C10" s="527" t="s">
        <x:v>286</x:v>
      </x:c>
      <x:c r="D10" s="527">
        <x:v>1.5</x:v>
      </x:c>
      <x:c r="E10" s="531">
        <x:v>3416</x:v>
      </x:c>
      <x:c r="F10" s="184"/>
      <x:c r="G10" s="173"/>
      <x:c r="H10" s="186" t="s">
        <x:v>242</x:v>
      </x:c>
      <x:c r="I10" s="173"/>
      <x:c r="J10" s="168"/>
      <x:c r="K10" s="181"/>
      <x:c r="L10" s="187"/>
      <x:c r="M10" s="187"/>
    </x:row>
    <x:row r="11" spans="1:15" ht="15" customHeight="1" x14ac:dyDescent="0.3">
      <x:c r="A11" s="188"/>
      <x:c r="B11" s="189"/>
      <x:c r="C11" s="528" t="s">
        <x:v>287</x:v>
      </x:c>
      <x:c r="D11" s="528">
        <x:v>3</x:v>
      </x:c>
      <x:c r="E11" s="190">
        <x:v>14320</x:v>
      </x:c>
      <x:c r="F11" s="184"/>
      <x:c r="G11" s="173"/>
      <x:c r="H11" s="186" t="s">
        <x:v>243</x:v>
      </x:c>
      <x:c r="I11" s="173"/>
      <x:c r="J11" s="168"/>
      <x:c r="K11" s="181"/>
      <x:c r="L11" s="187"/>
      <x:c r="M11" s="187"/>
    </x:row>
    <x:row r="12" spans="1:15" ht="15" customHeight="1" x14ac:dyDescent="0.3">
      <x:c r="A12" s="188"/>
      <x:c r="B12" s="188" t="s">
        <x:v>288</x:v>
      </x:c>
      <x:c r="C12" s="527" t="s">
        <x:v>286</x:v>
      </x:c>
      <x:c r="D12" s="527">
        <x:v>1.5</x:v>
      </x:c>
      <x:c r="E12" s="531">
        <x:v>1944</x:v>
      </x:c>
      <x:c r="F12" s="184"/>
      <x:c r="G12" s="173"/>
      <x:c r="H12" s="186" t="s">
        <x:v>244</x:v>
      </x:c>
      <x:c r="I12" s="173"/>
      <x:c r="J12" s="168"/>
      <x:c r="K12" s="181"/>
      <x:c r="L12" s="187"/>
      <x:c r="M12" s="187"/>
    </x:row>
    <x:row r="13" spans="1:15" ht="15" customHeight="1" x14ac:dyDescent="0.3">
      <x:c r="A13" s="191"/>
      <x:c r="B13" s="529"/>
      <x:c r="C13" s="529" t="s">
        <x:v>287</x:v>
      </x:c>
      <x:c r="D13" s="529">
        <x:v>2.5</x:v>
      </x:c>
      <x:c r="E13" s="532">
        <x:v>10526</x:v>
      </x:c>
      <x:c r="F13" s="184"/>
      <x:c r="G13" s="173"/>
      <x:c r="H13" s="186" t="s">
        <x:v>245</x:v>
      </x:c>
      <x:c r="I13" s="173"/>
      <x:c r="J13" s="168"/>
      <x:c r="K13" s="181"/>
      <x:c r="L13" s="187"/>
      <x:c r="M13" s="187"/>
      <x:c r="N13" s="181"/>
      <x:c r="O13" s="181"/>
    </x:row>
    <x:row r="14" spans="1:15" ht="15" customHeight="1" x14ac:dyDescent="0.3">
      <x:c r="A14" s="188"/>
      <x:c r="B14" s="527"/>
      <x:c r="C14" s="527"/>
      <x:c r="D14" s="527"/>
      <x:c r="E14" s="531"/>
      <x:c r="F14" s="184"/>
      <x:c r="G14" s="173"/>
      <x:c r="H14" s="192"/>
      <x:c r="I14" s="173"/>
      <x:c r="J14" s="168"/>
      <x:c r="K14" s="181"/>
      <x:c r="L14" s="187"/>
      <x:c r="M14" s="187"/>
      <x:c r="N14" s="181"/>
      <x:c r="O14" s="181"/>
    </x:row>
    <x:row r="15" spans="1:15" s="181" customFormat="1" ht="15" customHeight="1" x14ac:dyDescent="0.3">
      <x:c r="A15" s="582" t="s">
        <x:v>158</x:v>
      </x:c>
      <x:c r="B15" s="582"/>
      <x:c r="C15" s="582"/>
      <x:c r="D15" s="582"/>
      <x:c r="E15" s="193">
        <x:v>729032.5</x:v>
      </x:c>
      <x:c r="F15" s="194"/>
      <x:c r="G15" s="172"/>
      <x:c r="H15" s="186" t="s">
        <x:v>126</x:v>
      </x:c>
      <x:c r="I15" s="172"/>
      <x:c r="N15" s="168"/>
      <x:c r="O15" s="168"/>
    </x:row>
    <x:row r="16" spans="1:15" ht="15" customHeight="1" x14ac:dyDescent="0.3">
      <x:c r="A16" s="567" t="s">
        <x:v>290</x:v>
      </x:c>
      <x:c r="B16" s="567"/>
      <x:c r="C16" s="567"/>
      <x:c r="D16" s="567"/>
      <x:c r="E16" s="531">
        <x:v>940953</x:v>
      </x:c>
      <x:c r="F16" s="184"/>
      <x:c r="G16" s="173"/>
      <x:c r="H16" s="186" t="s">
        <x:v>127</x:v>
      </x:c>
      <x:c r="I16" s="173"/>
      <x:c r="J16" s="168"/>
      <x:c r="K16" s="181"/>
    </x:row>
    <x:row r="17" spans="1:13" ht="15" customHeight="1" x14ac:dyDescent="0.3">
      <x:c r="A17" s="583" t="s">
        <x:v>304</x:v>
      </x:c>
      <x:c r="B17" s="583"/>
      <x:c r="C17" s="583"/>
      <x:c r="D17" s="583"/>
      <x:c r="E17" s="195">
        <x:v>0.774780993312099</x:v>
      </x:c>
      <x:c r="F17" s="184"/>
      <x:c r="G17" s="197"/>
      <x:c r="H17" s="198" t="s">
        <x:v>256</x:v>
      </x:c>
      <x:c r="I17" s="197"/>
      <x:c r="J17" s="168"/>
      <x:c r="K17" s="181"/>
    </x:row>
    <x:row r="18" spans="1:13" ht="15" customHeight="1" x14ac:dyDescent="0.3">
      <x:c r="A18" s="584" t="s">
        <x:v>325</x:v>
      </x:c>
      <x:c r="B18" s="584"/>
      <x:c r="C18" s="584"/>
      <x:c r="D18" s="584"/>
      <x:c r="E18" s="540">
        <x:v>1027721.44</x:v>
      </x:c>
      <x:c r="F18" s="199"/>
      <x:c r="G18" s="173"/>
      <x:c r="H18" s="186" t="s">
        <x:v>128</x:v>
      </x:c>
      <x:c r="I18" s="173"/>
      <x:c r="J18" s="168"/>
      <x:c r="K18" s="181"/>
    </x:row>
    <x:row r="19" spans="1:13" ht="15" customHeight="1" x14ac:dyDescent="0.3">
      <x:c r="A19" s="570" t="s">
        <x:v>15</x:v>
      </x:c>
      <x:c r="B19" s="570"/>
      <x:c r="C19" s="570"/>
      <x:c r="D19" s="570"/>
      <x:c r="E19" s="200" t="s">
        <x:v>422</x:v>
      </x:c>
      <x:c r="F19" s="184"/>
      <x:c r="G19" s="173"/>
      <x:c r="H19" s="192"/>
      <x:c r="I19" s="173"/>
      <x:c r="J19" s="168"/>
      <x:c r="K19" s="181"/>
      <x:c r="L19" s="187"/>
      <x:c r="M19" s="187"/>
    </x:row>
    <x:row r="20" spans="1:13" ht="15" customHeight="1" x14ac:dyDescent="0.3">
      <x:c r="A20" s="568" t="s">
        <x:v>18</x:v>
      </x:c>
      <x:c r="B20" s="568"/>
      <x:c r="C20" s="568"/>
      <x:c r="D20" s="568"/>
      <x:c r="E20" s="195">
        <x:v>816112.015595837</x:v>
      </x:c>
      <x:c r="F20" s="184"/>
      <x:c r="G20" s="173"/>
      <x:c r="H20" s="186" t="s">
        <x:v>125</x:v>
      </x:c>
      <x:c r="I20" s="173"/>
      <x:c r="J20" s="168"/>
      <x:c r="K20" s="181"/>
    </x:row>
    <x:row r="21" spans="1:13" ht="15" customHeight="1" x14ac:dyDescent="0.3">
      <x:c r="A21" s="572" t="s">
        <x:v>19</x:v>
      </x:c>
      <x:c r="B21" s="572"/>
      <x:c r="C21" s="572"/>
      <x:c r="D21" s="572"/>
      <x:c r="E21" s="202">
        <x:v>175.32747</x:v>
      </x:c>
      <x:c r="F21" s="184"/>
      <x:c r="G21" s="173"/>
      <x:c r="H21" s="186" t="s">
        <x:v>129</x:v>
      </x:c>
      <x:c r="I21" s="173"/>
      <x:c r="J21" s="168"/>
      <x:c r="K21" s="181"/>
      <x:c r="L21" s="181"/>
      <x:c r="M21" s="181"/>
    </x:row>
    <x:row r="22" spans="1:13" ht="15" customHeight="1" x14ac:dyDescent="0.3">
      <x:c r="A22" s="573" t="s">
        <x:v>104</x:v>
      </x:c>
      <x:c r="B22" s="573"/>
      <x:c r="C22" s="573"/>
      <x:c r="D22" s="573"/>
      <x:c r="E22" s="530">
        <x:v>143086864</x:v>
      </x:c>
      <x:c r="F22" s="184"/>
      <x:c r="G22" s="173"/>
      <x:c r="H22" s="186" t="s">
        <x:v>261</x:v>
      </x:c>
      <x:c r="I22" s="173"/>
      <x:c r="K22" s="181"/>
      <x:c r="L22" s="181"/>
      <x:c r="M22" s="181"/>
    </x:row>
    <x:row r="23" spans="1:13" ht="15" customHeight="1" thickBot="1" x14ac:dyDescent="0.35">
      <x:c r="A23" s="574" t="s">
        <x:v>296</x:v>
      </x:c>
      <x:c r="B23" s="574"/>
      <x:c r="C23" s="574"/>
      <x:c r="D23" s="574"/>
      <x:c r="E23" s="204">
        <x:v>11343787</x:v>
      </x:c>
      <x:c r="F23" s="184"/>
      <x:c r="G23" s="173"/>
      <x:c r="H23" s="186" t="s">
        <x:v>262</x:v>
      </x:c>
      <x:c r="I23" s="173"/>
      <x:c r="K23" s="181"/>
      <x:c r="L23" s="181"/>
      <x:c r="M23" s="181"/>
    </x:row>
    <x:row r="24" spans="1:13" ht="15" customHeight="1" x14ac:dyDescent="0.3">
      <x:c r="A24" s="205"/>
      <x:c r="B24" s="205"/>
      <x:c r="C24" s="205"/>
      <x:c r="D24" s="205"/>
      <x:c r="E24" s="206"/>
      <x:c r="F24" s="170"/>
      <x:c r="G24" s="173"/>
      <x:c r="H24" s="192"/>
      <x:c r="I24" s="173"/>
      <x:c r="J24" s="168"/>
      <x:c r="K24" s="181"/>
      <x:c r="L24" s="181"/>
      <x:c r="M24" s="181"/>
    </x:row>
    <x:row r="25" spans="1:13" ht="15" customHeight="1" x14ac:dyDescent="0.3">
      <x:c r="A25" s="207"/>
      <x:c r="B25" s="207"/>
      <x:c r="C25" s="207"/>
      <x:c r="D25" s="207"/>
      <x:c r="E25" s="203"/>
      <x:c r="F25" s="170"/>
      <x:c r="G25" s="173"/>
      <x:c r="H25" s="192"/>
      <x:c r="I25" s="173"/>
      <x:c r="J25" s="168"/>
      <x:c r="K25" s="181"/>
    </x:row>
    <x:row r="26" spans="1:13" ht="15" customHeight="1" x14ac:dyDescent="0.3">
      <x:c r="A26" s="171"/>
      <x:c r="B26" s="171"/>
      <x:c r="C26" s="171"/>
      <x:c r="D26" s="171"/>
      <x:c r="E26" s="203"/>
      <x:c r="F26" s="170"/>
      <x:c r="G26" s="173"/>
      <x:c r="H26" s="208"/>
      <x:c r="I26" s="173"/>
      <x:c r="J26" s="168"/>
      <x:c r="K26" s="181"/>
    </x:row>
    <x:row r="27" spans="1:13" ht="14" thickBot="1" x14ac:dyDescent="0.35">
      <x:c r="A27" s="566" t="s">
        <x:v>311</x:v>
      </x:c>
      <x:c r="B27" s="566"/>
      <x:c r="C27" s="566"/>
      <x:c r="D27" s="566"/>
      <x:c r="E27" s="566"/>
      <x:c r="F27" s="170"/>
      <x:c r="G27" s="173"/>
      <x:c r="H27" s="174"/>
      <x:c r="I27" s="173"/>
      <x:c r="J27" s="168"/>
      <x:c r="K27" s="181"/>
    </x:row>
    <x:row r="28" spans="1:13" ht="44.25" customHeight="1" x14ac:dyDescent="0.3">
      <x:c r="A28" s="175" t="s">
        <x:v>280</x:v>
      </x:c>
      <x:c r="B28" s="175" t="s">
        <x:v>281</x:v>
      </x:c>
      <x:c r="C28" s="176" t="s">
        <x:v>282</x:v>
      </x:c>
      <x:c r="D28" s="176" t="s">
        <x:v>291</x:v>
      </x:c>
      <x:c r="E28" s="177" t="s">
        <x:v>352</x:v>
      </x:c>
      <x:c r="F28" s="170"/>
      <x:c r="G28" s="173"/>
      <x:c r="H28" s="174"/>
      <x:c r="I28" s="173"/>
      <x:c r="J28" s="168"/>
      <x:c r="K28" s="181"/>
    </x:row>
    <x:row r="29" spans="1:13" ht="15" customHeight="1" x14ac:dyDescent="0.3">
      <x:c r="A29" s="182" t="s">
        <x:v>284</x:v>
      </x:c>
      <x:c r="B29" s="182" t="s">
        <x:v>285</x:v>
      </x:c>
      <x:c r="C29" s="526" t="s">
        <x:v>286</x:v>
      </x:c>
      <x:c r="D29" s="526" t="s">
        <x:v>292</x:v>
      </x:c>
      <x:c r="E29" s="531">
        <x:v>34076</x:v>
      </x:c>
      <x:c r="F29" s="184"/>
      <x:c r="G29" s="173"/>
      <x:c r="H29" s="186" t="s">
        <x:v>248</x:v>
      </x:c>
      <x:c r="I29" s="173"/>
      <x:c r="J29" s="168"/>
      <x:c r="K29" s="181"/>
    </x:row>
    <x:row r="30" spans="1:13" ht="15" customHeight="1" x14ac:dyDescent="0.3">
      <x:c r="A30" s="188"/>
      <x:c r="B30" s="189"/>
      <x:c r="C30" s="528" t="s">
        <x:v>287</x:v>
      </x:c>
      <x:c r="D30" s="528" t="s">
        <x:v>292</x:v>
      </x:c>
      <x:c r="E30" s="190">
        <x:v>63781</x:v>
      </x:c>
      <x:c r="F30" s="184"/>
      <x:c r="G30" s="173"/>
      <x:c r="H30" s="186" t="s">
        <x:v>249</x:v>
      </x:c>
      <x:c r="I30" s="173"/>
      <x:c r="J30" s="168"/>
      <x:c r="K30" s="181"/>
    </x:row>
    <x:row r="31" spans="1:13" ht="15" customHeight="1" x14ac:dyDescent="0.3">
      <x:c r="A31" s="188"/>
      <x:c r="B31" s="188" t="s">
        <x:v>288</x:v>
      </x:c>
      <x:c r="C31" s="527" t="s">
        <x:v>286</x:v>
      </x:c>
      <x:c r="D31" s="527" t="s">
        <x:v>292</x:v>
      </x:c>
      <x:c r="E31" s="531">
        <x:v>24534</x:v>
      </x:c>
      <x:c r="F31" s="184"/>
      <x:c r="G31" s="173"/>
      <x:c r="H31" s="186" t="s">
        <x:v>250</x:v>
      </x:c>
      <x:c r="I31" s="173"/>
      <x:c r="J31" s="168"/>
      <x:c r="K31" s="181"/>
    </x:row>
    <x:row r="32" spans="1:13" ht="15" customHeight="1" x14ac:dyDescent="0.3">
      <x:c r="A32" s="191"/>
      <x:c r="B32" s="191"/>
      <x:c r="C32" s="529" t="s">
        <x:v>287</x:v>
      </x:c>
      <x:c r="D32" s="529" t="s">
        <x:v>292</x:v>
      </x:c>
      <x:c r="E32" s="532">
        <x:v>15232</x:v>
      </x:c>
      <x:c r="F32" s="184"/>
      <x:c r="G32" s="173"/>
      <x:c r="H32" s="186" t="s">
        <x:v>251</x:v>
      </x:c>
      <x:c r="I32" s="173"/>
      <x:c r="J32" s="168"/>
      <x:c r="K32" s="181"/>
    </x:row>
    <x:row r="33" spans="1:16" ht="15" customHeight="1" x14ac:dyDescent="0.3">
      <x:c r="A33" s="188" t="s">
        <x:v>289</x:v>
      </x:c>
      <x:c r="B33" s="188" t="s">
        <x:v>285</x:v>
      </x:c>
      <x:c r="C33" s="527" t="s">
        <x:v>286</x:v>
      </x:c>
      <x:c r="D33" s="527" t="s">
        <x:v>292</x:v>
      </x:c>
      <x:c r="E33" s="531">
        <x:v>1153</x:v>
      </x:c>
      <x:c r="F33" s="184"/>
      <x:c r="G33" s="173"/>
      <x:c r="H33" s="186" t="s">
        <x:v>252</x:v>
      </x:c>
      <x:c r="I33" s="173"/>
      <x:c r="J33" s="168"/>
      <x:c r="K33" s="181"/>
    </x:row>
    <x:row r="34" spans="1:16" ht="15" customHeight="1" x14ac:dyDescent="0.3">
      <x:c r="A34" s="188"/>
      <x:c r="B34" s="189"/>
      <x:c r="C34" s="528" t="s">
        <x:v>287</x:v>
      </x:c>
      <x:c r="D34" s="528" t="s">
        <x:v>292</x:v>
      </x:c>
      <x:c r="E34" s="190">
        <x:v>6306</x:v>
      </x:c>
      <x:c r="F34" s="184"/>
      <x:c r="G34" s="173"/>
      <x:c r="H34" s="186" t="s">
        <x:v>253</x:v>
      </x:c>
      <x:c r="I34" s="173"/>
      <x:c r="J34" s="168"/>
      <x:c r="K34" s="181"/>
    </x:row>
    <x:row r="35" spans="1:16" ht="15" customHeight="1" x14ac:dyDescent="0.3">
      <x:c r="A35" s="188"/>
      <x:c r="B35" s="188" t="s">
        <x:v>288</x:v>
      </x:c>
      <x:c r="C35" s="527" t="s">
        <x:v>286</x:v>
      </x:c>
      <x:c r="D35" s="527" t="s">
        <x:v>292</x:v>
      </x:c>
      <x:c r="E35" s="531">
        <x:v>888</x:v>
      </x:c>
      <x:c r="F35" s="184"/>
      <x:c r="G35" s="173"/>
      <x:c r="H35" s="186" t="s">
        <x:v>254</x:v>
      </x:c>
      <x:c r="I35" s="173"/>
      <x:c r="J35" s="168"/>
      <x:c r="K35" s="181"/>
    </x:row>
    <x:row r="36" spans="1:16" ht="15" customHeight="1" x14ac:dyDescent="0.3">
      <x:c r="A36" s="191"/>
      <x:c r="B36" s="529"/>
      <x:c r="C36" s="529" t="s">
        <x:v>287</x:v>
      </x:c>
      <x:c r="D36" s="529" t="s">
        <x:v>292</x:v>
      </x:c>
      <x:c r="E36" s="532">
        <x:v>5151</x:v>
      </x:c>
      <x:c r="F36" s="184"/>
      <x:c r="G36" s="173"/>
      <x:c r="H36" s="186" t="s">
        <x:v>255</x:v>
      </x:c>
      <x:c r="I36" s="173"/>
      <x:c r="J36" s="168"/>
      <x:c r="K36" s="181"/>
    </x:row>
    <x:row r="37" spans="1:16" ht="15" customHeight="1" x14ac:dyDescent="0.3">
      <x:c r="A37" s="188"/>
      <x:c r="B37" s="527"/>
      <x:c r="C37" s="527"/>
      <x:c r="D37" s="527"/>
      <x:c r="E37" s="531"/>
      <x:c r="F37" s="184"/>
      <x:c r="G37" s="173"/>
      <x:c r="H37" s="192"/>
      <x:c r="I37" s="173"/>
      <x:c r="J37" s="168"/>
      <x:c r="K37" s="181"/>
    </x:row>
    <x:row r="38" spans="1:16" ht="15" customHeight="1" x14ac:dyDescent="0.3">
      <x:c r="A38" s="578" t="s">
        <x:v>407</x:v>
      </x:c>
      <x:c r="B38" s="578"/>
      <x:c r="C38" s="578"/>
      <x:c r="D38" s="578"/>
      <x:c r="E38" s="183">
        <x:v>151121</x:v>
      </x:c>
      <x:c r="F38" s="184"/>
      <x:c r="G38" s="173"/>
      <x:c r="H38" s="186" t="s">
        <x:v>130</x:v>
      </x:c>
      <x:c r="I38" s="173"/>
      <x:c r="J38" s="168"/>
      <x:c r="K38" s="181"/>
    </x:row>
    <x:row r="39" spans="1:16" ht="15" customHeight="1" x14ac:dyDescent="0.3">
      <x:c r="A39" s="567" t="s">
        <x:v>290</x:v>
      </x:c>
      <x:c r="B39" s="567"/>
      <x:c r="C39" s="567"/>
      <x:c r="D39" s="567"/>
      <x:c r="E39" s="531">
        <x:v>940953</x:v>
      </x:c>
      <x:c r="F39" s="184"/>
      <x:c r="G39" s="173"/>
      <x:c r="H39" s="186" t="s">
        <x:v>131</x:v>
      </x:c>
      <x:c r="I39" s="173"/>
      <x:c r="J39" s="168"/>
      <x:c r="K39" s="181"/>
    </x:row>
    <x:row r="40" spans="1:16" ht="15" customHeight="1" x14ac:dyDescent="0.3">
      <x:c r="A40" s="567" t="s">
        <x:v>305</x:v>
      </x:c>
      <x:c r="B40" s="567"/>
      <x:c r="C40" s="567"/>
      <x:c r="D40" s="567"/>
      <x:c r="E40" s="201">
        <x:v>0.160604195958778</x:v>
      </x:c>
      <x:c r="F40" s="209"/>
      <x:c r="G40" s="173"/>
      <x:c r="H40" s="186" t="s">
        <x:v>257</x:v>
      </x:c>
      <x:c r="I40" s="173"/>
      <x:c r="J40" s="168"/>
      <x:c r="K40" s="181"/>
    </x:row>
    <x:row r="41" spans="1:16" s="181" customFormat="1" ht="15" customHeight="1" x14ac:dyDescent="0.3">
      <x:c r="A41" s="568" t="s">
        <x:v>159</x:v>
      </x:c>
      <x:c r="B41" s="568"/>
      <x:c r="C41" s="568"/>
      <x:c r="D41" s="568"/>
      <x:c r="E41" s="195">
        <x:v>0.449993782898827</x:v>
      </x:c>
      <x:c r="F41" s="209"/>
      <x:c r="G41" s="197"/>
      <x:c r="H41" s="186" t="s">
        <x:v>258</x:v>
      </x:c>
      <x:c r="I41" s="172"/>
      <x:c r="N41" s="168"/>
      <x:c r="O41" s="168"/>
    </x:row>
    <x:row r="42" spans="1:16" ht="15" customHeight="1" x14ac:dyDescent="0.3">
      <x:c r="A42" s="569" t="s">
        <x:v>325</x:v>
      </x:c>
      <x:c r="B42" s="569"/>
      <x:c r="C42" s="569"/>
      <x:c r="D42" s="569"/>
      <x:c r="E42" s="541">
        <x:v>1027721.44</x:v>
      </x:c>
      <x:c r="F42" s="199"/>
      <x:c r="G42" s="173"/>
      <x:c r="H42" s="186" t="s">
        <x:v>128</x:v>
      </x:c>
      <x:c r="I42" s="173"/>
      <x:c r="J42" s="168"/>
      <x:c r="K42" s="181"/>
    </x:row>
    <x:row r="43" spans="1:16" ht="15" customHeight="1" x14ac:dyDescent="0.3">
      <x:c r="A43" s="570" t="s">
        <x:v>15</x:v>
      </x:c>
      <x:c r="B43" s="570"/>
      <x:c r="C43" s="570"/>
      <x:c r="D43" s="570"/>
      <x:c r="E43" s="201" t="s">
        <x:v>422</x:v>
      </x:c>
      <x:c r="F43" s="209"/>
      <x:c r="G43" s="173"/>
      <x:c r="H43" s="192"/>
      <x:c r="I43" s="173"/>
      <x:c r="J43" s="168"/>
      <x:c r="K43" s="181"/>
      <x:c r="L43" s="181"/>
      <x:c r="M43" s="181"/>
      <x:c r="N43" s="181"/>
      <x:c r="O43" s="181"/>
      <x:c r="P43" s="181"/>
    </x:row>
    <x:row r="44" spans="1:16" ht="15" customHeight="1" x14ac:dyDescent="0.3">
      <x:c r="A44" s="568" t="s">
        <x:v>18</x:v>
      </x:c>
      <x:c r="B44" s="568"/>
      <x:c r="C44" s="568"/>
      <x:c r="D44" s="568"/>
      <x:c r="E44" s="195">
        <x:v>103850.588335319</x:v>
      </x:c>
      <x:c r="F44" s="209"/>
      <x:c r="G44" s="173"/>
      <x:c r="H44" s="186" t="s">
        <x:v>132</x:v>
      </x:c>
      <x:c r="I44" s="173"/>
      <x:c r="J44" s="168"/>
      <x:c r="K44" s="181"/>
      <x:c r="L44" s="181"/>
      <x:c r="M44" s="181"/>
      <x:c r="N44" s="181"/>
      <x:c r="O44" s="181"/>
      <x:c r="P44" s="181"/>
    </x:row>
    <x:row r="45" spans="1:16" ht="15" customHeight="1" x14ac:dyDescent="0.3">
      <x:c r="A45" s="571" t="s">
        <x:v>19</x:v>
      </x:c>
      <x:c r="B45" s="571"/>
      <x:c r="C45" s="571"/>
      <x:c r="D45" s="571"/>
      <x:c r="E45" s="202">
        <x:v>181.19973</x:v>
      </x:c>
      <x:c r="F45" s="209"/>
      <x:c r="G45" s="173"/>
      <x:c r="H45" s="186" t="s">
        <x:v>133</x:v>
      </x:c>
      <x:c r="I45" s="173"/>
      <x:c r="J45" s="168"/>
      <x:c r="K45" s="181"/>
      <x:c r="L45" s="181"/>
      <x:c r="M45" s="181"/>
      <x:c r="N45" s="181"/>
      <x:c r="O45" s="181"/>
      <x:c r="P45" s="181"/>
    </x:row>
    <x:row r="46" spans="1:16" ht="15" customHeight="1" x14ac:dyDescent="0.3">
      <x:c r="A46" s="573" t="s">
        <x:v>105</x:v>
      </x:c>
      <x:c r="B46" s="573"/>
      <x:c r="C46" s="573"/>
      <x:c r="D46" s="573"/>
      <x:c r="E46" s="530">
        <x:v>18817707</x:v>
      </x:c>
      <x:c r="F46" s="184"/>
      <x:c r="G46" s="173"/>
      <x:c r="H46" s="186" t="s">
        <x:v>263</x:v>
      </x:c>
      <x:c r="I46" s="173"/>
      <x:c r="K46" s="181"/>
      <x:c r="L46" s="181"/>
      <x:c r="M46" s="181"/>
      <x:c r="N46" s="181"/>
      <x:c r="O46" s="181"/>
      <x:c r="P46" s="181"/>
    </x:row>
    <x:row r="47" spans="1:16" ht="15" customHeight="1" thickBot="1" x14ac:dyDescent="0.35">
      <x:c r="A47" s="574" t="s">
        <x:v>296</x:v>
      </x:c>
      <x:c r="B47" s="574"/>
      <x:c r="C47" s="574"/>
      <x:c r="D47" s="574"/>
      <x:c r="E47" s="204">
        <x:v>1722351</x:v>
      </x:c>
      <x:c r="F47" s="184"/>
      <x:c r="G47" s="173"/>
      <x:c r="H47" s="186" t="s">
        <x:v>264</x:v>
      </x:c>
      <x:c r="I47" s="173"/>
      <x:c r="K47" s="181"/>
      <x:c r="L47" s="181"/>
      <x:c r="M47" s="181"/>
      <x:c r="N47" s="181"/>
      <x:c r="O47" s="181"/>
      <x:c r="P47" s="181"/>
    </x:row>
    <x:row r="48" spans="1:16" ht="15" customHeight="1" x14ac:dyDescent="0.3">
      <x:c r="A48" s="210"/>
      <x:c r="B48" s="210"/>
      <x:c r="C48" s="210"/>
      <x:c r="D48" s="210"/>
      <x:c r="E48" s="211"/>
      <x:c r="F48" s="170"/>
      <x:c r="G48" s="173"/>
      <x:c r="H48" s="174"/>
      <x:c r="I48" s="173"/>
      <x:c r="L48" s="167"/>
      <x:c r="M48" s="181"/>
      <x:c r="N48" s="181"/>
      <x:c r="O48" s="181"/>
      <x:c r="P48" s="181"/>
    </x:row>
    <x:row r="49" spans="1:16" ht="15" customHeight="1" x14ac:dyDescent="0.3">
      <x:c r="A49" s="212"/>
      <x:c r="B49" s="212"/>
      <x:c r="C49" s="212"/>
      <x:c r="D49" s="212"/>
      <x:c r="E49" s="196"/>
      <x:c r="F49" s="170"/>
      <x:c r="G49" s="173"/>
      <x:c r="H49" s="174"/>
      <x:c r="I49" s="173"/>
      <x:c r="L49" s="167"/>
      <x:c r="M49" s="181"/>
      <x:c r="N49" s="181"/>
      <x:c r="O49" s="181"/>
      <x:c r="P49" s="181"/>
    </x:row>
    <x:row r="50" spans="1:16" ht="15" customHeight="1" x14ac:dyDescent="0.3">
      <x:c r="A50" s="212"/>
      <x:c r="B50" s="212"/>
      <x:c r="C50" s="212"/>
      <x:c r="D50" s="212"/>
      <x:c r="E50" s="196"/>
      <x:c r="F50" s="170"/>
      <x:c r="G50" s="173"/>
      <x:c r="H50" s="174"/>
      <x:c r="I50" s="173"/>
      <x:c r="L50" s="167"/>
      <x:c r="M50" s="181"/>
      <x:c r="N50" s="181"/>
      <x:c r="O50" s="181"/>
      <x:c r="P50" s="181"/>
    </x:row>
    <x:row r="51" spans="1:16" ht="15" customHeight="1" thickBot="1" x14ac:dyDescent="0.35">
      <x:c r="A51" s="575" t="s">
        <x:v>312</x:v>
      </x:c>
      <x:c r="B51" s="575"/>
      <x:c r="C51" s="575"/>
      <x:c r="D51" s="575"/>
      <x:c r="E51" s="575"/>
      <x:c r="F51" s="170"/>
      <x:c r="G51" s="173"/>
      <x:c r="H51" s="174"/>
      <x:c r="I51" s="173"/>
      <x:c r="L51" s="167"/>
      <x:c r="M51" s="181"/>
      <x:c r="N51" s="181"/>
      <x:c r="O51" s="181"/>
      <x:c r="P51" s="181"/>
    </x:row>
    <x:row r="52" spans="1:16" ht="15" customHeight="1" x14ac:dyDescent="0.3">
      <x:c r="A52" s="576" t="s">
        <x:v>324</x:v>
      </x:c>
      <x:c r="B52" s="576"/>
      <x:c r="C52" s="576"/>
      <x:c r="D52" s="576"/>
      <x:c r="E52" s="213">
        <x:v>70452.89</x:v>
      </x:c>
      <x:c r="F52" s="170"/>
      <x:c r="G52" s="173"/>
      <x:c r="H52" s="186" t="s">
        <x:v>246</x:v>
      </x:c>
      <x:c r="I52" s="173"/>
      <x:c r="K52" s="181"/>
      <x:c r="L52" s="181"/>
      <x:c r="M52" s="181"/>
      <x:c r="N52" s="181"/>
      <x:c r="O52" s="181"/>
      <x:c r="P52" s="181"/>
    </x:row>
    <x:row r="53" spans="1:16" ht="15" customHeight="1" x14ac:dyDescent="0.3">
      <x:c r="A53" s="569" t="s">
        <x:v>15</x:v>
      </x:c>
      <x:c r="B53" s="569"/>
      <x:c r="C53" s="569"/>
      <x:c r="D53" s="569"/>
      <x:c r="E53" s="201" t="s">
        <x:v>422</x:v>
      </x:c>
      <x:c r="F53" s="184"/>
      <x:c r="G53" s="173"/>
      <x:c r="H53" s="192"/>
      <x:c r="I53" s="173"/>
      <x:c r="K53" s="181"/>
      <x:c r="L53" s="181"/>
      <x:c r="M53" s="181"/>
      <x:c r="N53" s="181"/>
      <x:c r="O53" s="181"/>
      <x:c r="P53" s="181"/>
    </x:row>
    <x:row r="54" spans="1:16" ht="15" customHeight="1" x14ac:dyDescent="0.3">
      <x:c r="A54" s="577" t="s">
        <x:v>19</x:v>
      </x:c>
      <x:c r="B54" s="577"/>
      <x:c r="C54" s="577"/>
      <x:c r="D54" s="577"/>
      <x:c r="E54" s="202">
        <x:v>1002.09263</x:v>
      </x:c>
      <x:c r="F54" s="184"/>
      <x:c r="G54" s="173"/>
      <x:c r="H54" s="186" t="s">
        <x:v>247</x:v>
      </x:c>
      <x:c r="I54" s="173"/>
      <x:c r="K54" s="181"/>
      <x:c r="L54" s="181"/>
      <x:c r="M54" s="181"/>
      <x:c r="N54" s="181"/>
      <x:c r="O54" s="181"/>
      <x:c r="P54" s="181"/>
    </x:row>
    <x:row r="55" spans="1:16" ht="15" customHeight="1" x14ac:dyDescent="0.3">
      <x:c r="A55" s="573" t="s">
        <x:v>20</x:v>
      </x:c>
      <x:c r="B55" s="573"/>
      <x:c r="C55" s="573"/>
      <x:c r="D55" s="573"/>
      <x:c r="E55" s="214">
        <x:v>71280512</x:v>
      </x:c>
      <x:c r="F55" s="170"/>
      <x:c r="G55" s="173"/>
      <x:c r="H55" s="186" t="s">
        <x:v>141</x:v>
      </x:c>
      <x:c r="I55" s="173"/>
      <x:c r="K55" s="181"/>
      <x:c r="L55" s="181"/>
      <x:c r="M55" s="181"/>
      <x:c r="N55" s="181"/>
      <x:c r="O55" s="181"/>
      <x:c r="P55" s="181"/>
    </x:row>
    <x:row r="56" spans="1:16" ht="15" customHeight="1" thickBot="1" x14ac:dyDescent="0.35">
      <x:c r="A56" s="574" t="s">
        <x:v>296</x:v>
      </x:c>
      <x:c r="B56" s="574"/>
      <x:c r="C56" s="574"/>
      <x:c r="D56" s="574"/>
      <x:c r="E56" s="215">
        <x:v>940341</x:v>
      </x:c>
      <x:c r="F56" s="170"/>
      <x:c r="G56" s="173"/>
      <x:c r="H56" s="186" t="s">
        <x:v>265</x:v>
      </x:c>
      <x:c r="I56" s="173"/>
      <x:c r="K56" s="181"/>
      <x:c r="L56" s="181"/>
      <x:c r="M56" s="181"/>
      <x:c r="N56" s="181"/>
      <x:c r="O56" s="181"/>
      <x:c r="P56" s="181"/>
    </x:row>
    <x:row r="57" spans="1:16" ht="15" customHeight="1" x14ac:dyDescent="0.3">
      <x:c r="A57" s="216"/>
      <x:c r="B57" s="216"/>
      <x:c r="C57" s="216"/>
      <x:c r="D57" s="216"/>
      <x:c r="E57" s="206"/>
      <x:c r="F57" s="170"/>
      <x:c r="G57" s="173"/>
      <x:c r="H57" s="174"/>
      <x:c r="I57" s="173"/>
      <x:c r="J57" s="168"/>
      <x:c r="K57" s="181"/>
      <x:c r="L57" s="448"/>
      <x:c r="M57" s="181"/>
      <x:c r="N57" s="181"/>
      <x:c r="O57" s="181"/>
      <x:c r="P57" s="181"/>
    </x:row>
    <x:row r="58" spans="1:16" ht="15" customHeight="1" x14ac:dyDescent="0.3">
      <x:c r="A58" s="171"/>
      <x:c r="B58" s="171"/>
      <x:c r="C58" s="171"/>
      <x:c r="D58" s="171"/>
      <x:c r="E58" s="203"/>
      <x:c r="F58" s="170"/>
      <x:c r="G58" s="173"/>
      <x:c r="H58" s="174"/>
      <x:c r="I58" s="173"/>
      <x:c r="J58" s="168"/>
      <x:c r="K58" s="181"/>
      <x:c r="L58" s="448"/>
      <x:c r="M58" s="181"/>
      <x:c r="N58" s="181"/>
      <x:c r="O58" s="181"/>
      <x:c r="P58" s="181"/>
    </x:row>
    <x:row r="59" spans="1:16" ht="15" customHeight="1" x14ac:dyDescent="0.3">
      <x:c r="A59" s="171"/>
      <x:c r="B59" s="171"/>
      <x:c r="C59" s="171"/>
      <x:c r="D59" s="171"/>
      <x:c r="E59" s="203"/>
      <x:c r="F59" s="170"/>
      <x:c r="G59" s="173"/>
      <x:c r="H59" s="174"/>
      <x:c r="I59" s="173"/>
      <x:c r="J59" s="168"/>
      <x:c r="K59" s="181"/>
      <x:c r="L59" s="448"/>
      <x:c r="M59" s="181"/>
      <x:c r="N59" s="181"/>
      <x:c r="O59" s="181"/>
      <x:c r="P59" s="181"/>
    </x:row>
    <x:row r="60" spans="1:16" ht="14" thickBot="1" x14ac:dyDescent="0.35">
      <x:c r="A60" s="575" t="s">
        <x:v>103</x:v>
      </x:c>
      <x:c r="B60" s="575"/>
      <x:c r="C60" s="575"/>
      <x:c r="D60" s="575"/>
      <x:c r="E60" s="575"/>
      <x:c r="F60" s="170"/>
      <x:c r="G60" s="173"/>
      <x:c r="H60" s="174"/>
      <x:c r="I60" s="173"/>
      <x:c r="L60" s="448"/>
      <x:c r="M60" s="167"/>
      <x:c r="N60" s="181"/>
      <x:c r="O60" s="181"/>
      <x:c r="P60" s="181"/>
    </x:row>
    <x:row r="61" spans="1:16" ht="43.5" customHeight="1" x14ac:dyDescent="0.3">
      <x:c r="A61" s="217"/>
      <x:c r="B61" s="218"/>
      <x:c r="C61" s="219" t="s">
        <x:v>293</x:v>
      </x:c>
      <x:c r="D61" s="219" t="s">
        <x:v>283</x:v>
      </x:c>
      <x:c r="E61" s="220" t="s">
        <x:v>353</x:v>
      </x:c>
      <x:c r="F61" s="170"/>
      <x:c r="G61" s="173"/>
      <x:c r="H61" s="174"/>
      <x:c r="I61" s="173"/>
      <x:c r="L61" s="448"/>
      <x:c r="M61" s="167"/>
      <x:c r="N61" s="167"/>
      <x:c r="O61" s="167"/>
      <x:c r="P61" s="181"/>
    </x:row>
    <x:row r="62" spans="1:16" ht="15" customHeight="1" x14ac:dyDescent="0.3">
      <x:c r="A62" s="578" t="s">
        <x:v>294</x:v>
      </x:c>
      <x:c r="B62" s="578"/>
      <x:c r="C62" s="578"/>
      <x:c r="D62" s="527">
        <x:v>2</x:v>
      </x:c>
      <x:c r="E62" s="531">
        <x:v>72063</x:v>
      </x:c>
      <x:c r="F62" s="184"/>
      <x:c r="G62" s="173"/>
      <x:c r="H62" s="186" t="s">
        <x:v>134</x:v>
      </x:c>
      <x:c r="I62" s="173"/>
      <x:c r="J62" s="181"/>
      <x:c r="K62" s="181"/>
      <x:c r="L62" s="181"/>
      <x:c r="M62" s="167"/>
      <x:c r="N62" s="167"/>
      <x:c r="O62" s="167"/>
      <x:c r="P62" s="181"/>
    </x:row>
    <x:row r="63" spans="1:16" ht="15" customHeight="1" x14ac:dyDescent="0.3">
      <x:c r="A63" s="580" t="s">
        <x:v>295</x:v>
      </x:c>
      <x:c r="B63" s="580"/>
      <x:c r="C63" s="580"/>
      <x:c r="D63" s="529">
        <x:v>1</x:v>
      </x:c>
      <x:c r="E63" s="532">
        <x:v>116215</x:v>
      </x:c>
      <x:c r="F63" s="184"/>
      <x:c r="G63" s="173"/>
      <x:c r="H63" s="186" t="s">
        <x:v>135</x:v>
      </x:c>
      <x:c r="I63" s="173"/>
      <x:c r="J63" s="181"/>
      <x:c r="K63" s="181"/>
      <x:c r="L63" s="181"/>
      <x:c r="M63" s="167"/>
      <x:c r="N63" s="167"/>
      <x:c r="O63" s="167"/>
      <x:c r="P63" s="181"/>
    </x:row>
    <x:row r="64" spans="1:16" ht="15" customHeight="1" x14ac:dyDescent="0.3">
      <x:c r="A64" s="527"/>
      <x:c r="B64" s="527"/>
      <x:c r="C64" s="527"/>
      <x:c r="D64" s="527"/>
      <x:c r="E64" s="531"/>
      <x:c r="F64" s="184"/>
      <x:c r="G64" s="173"/>
      <x:c r="H64" s="192"/>
      <x:c r="I64" s="173"/>
      <x:c r="J64" s="181"/>
      <x:c r="K64" s="181"/>
      <x:c r="L64" s="181"/>
      <x:c r="M64" s="167"/>
      <x:c r="N64" s="167"/>
      <x:c r="O64" s="167"/>
      <x:c r="P64" s="181"/>
    </x:row>
    <x:row r="65" spans="1:18" ht="15" customHeight="1" x14ac:dyDescent="0.3">
      <x:c r="A65" s="578" t="s">
        <x:v>160</x:v>
      </x:c>
      <x:c r="B65" s="578"/>
      <x:c r="C65" s="578"/>
      <x:c r="D65" s="578"/>
      <x:c r="E65" s="183">
        <x:v>260341</x:v>
      </x:c>
      <x:c r="F65" s="184"/>
      <x:c r="G65" s="173"/>
      <x:c r="H65" s="186" t="s">
        <x:v>163</x:v>
      </x:c>
      <x:c r="I65" s="173"/>
      <x:c r="J65" s="181"/>
      <x:c r="K65" s="181"/>
      <x:c r="L65" s="181"/>
      <x:c r="M65" s="167"/>
      <x:c r="N65" s="167"/>
      <x:c r="O65" s="167"/>
      <x:c r="P65" s="181"/>
    </x:row>
    <x:row r="66" spans="1:18" ht="15" customHeight="1" x14ac:dyDescent="0.3">
      <x:c r="A66" s="567" t="s">
        <x:v>290</x:v>
      </x:c>
      <x:c r="B66" s="567"/>
      <x:c r="C66" s="567"/>
      <x:c r="D66" s="567"/>
      <x:c r="E66" s="531">
        <x:v>1255221</x:v>
      </x:c>
      <x:c r="F66" s="184"/>
      <x:c r="G66" s="173"/>
      <x:c r="H66" s="186" t="s">
        <x:v>136</x:v>
      </x:c>
      <x:c r="I66" s="173"/>
      <x:c r="J66" s="181"/>
      <x:c r="K66" s="181"/>
      <x:c r="L66" s="181"/>
      <x:c r="M66" s="167"/>
      <x:c r="N66" s="181"/>
      <x:c r="O66" s="181"/>
      <x:c r="P66" s="181"/>
    </x:row>
    <x:row r="67" spans="1:18" ht="15" customHeight="1" x14ac:dyDescent="0.3">
      <x:c r="A67" s="579" t="s">
        <x:v>161</x:v>
      </x:c>
      <x:c r="B67" s="579"/>
      <x:c r="C67" s="579"/>
      <x:c r="D67" s="579"/>
      <x:c r="E67" s="221">
        <x:v>0.207406504511954</x:v>
      </x:c>
      <x:c r="F67" s="222"/>
      <x:c r="G67" s="197"/>
      <x:c r="H67" s="186" t="s">
        <x:v>259</x:v>
      </x:c>
      <x:c r="I67" s="197"/>
      <x:c r="J67" s="181"/>
      <x:c r="K67" s="181"/>
      <x:c r="M67" s="165"/>
    </x:row>
    <x:row r="68" spans="1:18" ht="15" customHeight="1" x14ac:dyDescent="0.3">
      <x:c r="A68" s="570" t="s">
        <x:v>323</x:v>
      </x:c>
      <x:c r="B68" s="570"/>
      <x:c r="C68" s="570"/>
      <x:c r="D68" s="570"/>
      <x:c r="E68" s="201">
        <x:v>1200150.82</x:v>
      </x:c>
      <x:c r="F68" s="184"/>
      <x:c r="G68" s="173"/>
      <x:c r="H68" s="186" t="s">
        <x:v>21</x:v>
      </x:c>
      <x:c r="I68" s="173"/>
      <x:c r="J68" s="181"/>
      <x:c r="K68" s="181"/>
      <x:c r="M68" s="167"/>
      <x:c r="N68" s="167"/>
      <x:c r="O68" s="167"/>
      <x:c r="R68" s="223"/>
    </x:row>
    <x:row r="69" spans="1:18" ht="15" customHeight="1" x14ac:dyDescent="0.3">
      <x:c r="A69" s="570" t="s">
        <x:v>15</x:v>
      </x:c>
      <x:c r="B69" s="570"/>
      <x:c r="C69" s="570"/>
      <x:c r="D69" s="570"/>
      <x:c r="E69" s="201" t="s">
        <x:v>422</x:v>
      </x:c>
      <x:c r="F69" s="184"/>
      <x:c r="G69" s="173"/>
      <x:c r="H69" s="192"/>
      <x:c r="I69" s="173"/>
      <x:c r="J69" s="181"/>
      <x:c r="K69" s="181"/>
      <x:c r="L69" s="187"/>
      <x:c r="M69" s="165"/>
      <x:c r="N69" s="167"/>
      <x:c r="O69" s="167"/>
      <x:c r="R69" s="223"/>
    </x:row>
    <x:row r="70" spans="1:18" ht="15" customHeight="1" x14ac:dyDescent="0.3">
      <x:c r="A70" s="568" t="s">
        <x:v>18</x:v>
      </x:c>
      <x:c r="B70" s="568"/>
      <x:c r="C70" s="568"/>
      <x:c r="D70" s="568"/>
      <x:c r="E70" s="195">
        <x:v>251449.84517173</x:v>
      </x:c>
      <x:c r="F70" s="184"/>
      <x:c r="G70" s="173"/>
      <x:c r="H70" s="186" t="s">
        <x:v>260</x:v>
      </x:c>
      <x:c r="I70" s="173"/>
      <x:c r="J70" s="192"/>
      <x:c r="K70" s="181"/>
      <x:c r="L70" s="187"/>
      <x:c r="M70" s="165"/>
      <x:c r="N70" s="167"/>
      <x:c r="O70" s="167"/>
      <x:c r="R70" s="223"/>
    </x:row>
    <x:row r="71" spans="1:18" ht="15" customHeight="1" x14ac:dyDescent="0.3">
      <x:c r="A71" s="563" t="s">
        <x:v>19</x:v>
      </x:c>
      <x:c r="B71" s="563"/>
      <x:c r="C71" s="563"/>
      <x:c r="D71" s="563"/>
      <x:c r="E71" s="201">
        <x:v>157.58558</x:v>
      </x:c>
      <x:c r="F71" s="184"/>
      <x:c r="G71" s="173"/>
      <x:c r="H71" s="186" t="s">
        <x:v>137</x:v>
      </x:c>
      <x:c r="I71" s="173"/>
      <x:c r="J71" s="168"/>
      <x:c r="K71" s="181"/>
    </x:row>
    <x:row r="72" spans="1:18" ht="15" customHeight="1" x14ac:dyDescent="0.3">
      <x:c r="A72" s="564" t="s">
        <x:v>162</x:v>
      </x:c>
      <x:c r="B72" s="564"/>
      <x:c r="C72" s="564"/>
      <x:c r="D72" s="564"/>
      <x:c r="E72" s="531">
        <x:v>1000</x:v>
      </x:c>
      <x:c r="F72" s="184"/>
      <x:c r="G72" s="173"/>
      <x:c r="H72" s="192"/>
      <x:c r="L72" s="181"/>
      <x:c r="M72" s="181"/>
      <x:c r="N72" s="181"/>
    </x:row>
    <x:row r="73" spans="1:18" ht="15" customHeight="1" x14ac:dyDescent="0.3">
      <x:c r="A73" s="565" t="s">
        <x:v>331</x:v>
      </x:c>
      <x:c r="B73" s="565"/>
      <x:c r="C73" s="565"/>
      <x:c r="D73" s="565"/>
      <x:c r="E73" s="532">
        <x:v>39977048</x:v>
      </x:c>
      <x:c r="F73" s="184"/>
      <x:c r="G73" s="173"/>
      <x:c r="H73" s="186" t="s">
        <x:v>266</x:v>
      </x:c>
      <x:c r="I73" s="173"/>
      <x:c r="J73" s="181"/>
      <x:c r="K73" s="181"/>
      <x:c r="L73" s="181"/>
      <x:c r="M73" s="181"/>
      <x:c r="N73" s="181"/>
    </x:row>
    <x:row r="74" spans="1:18" ht="15" customHeight="1" x14ac:dyDescent="0.3">
      <x:c r="A74" s="581" t="s">
        <x:v>20</x:v>
      </x:c>
      <x:c r="B74" s="581"/>
      <x:c r="C74" s="581"/>
      <x:c r="D74" s="581"/>
      <x:c r="E74" s="530">
        <x:v>39753268</x:v>
      </x:c>
      <x:c r="F74" s="184"/>
      <x:c r="G74" s="173"/>
      <x:c r="H74" s="186" t="s">
        <x:v>142</x:v>
      </x:c>
      <x:c r="I74" s="173"/>
      <x:c r="K74" s="181"/>
      <x:c r="L74" s="181"/>
      <x:c r="M74" s="181"/>
      <x:c r="N74" s="65"/>
      <x:c r="O74" s="163"/>
    </x:row>
    <x:row r="75" spans="1:18" ht="15" customHeight="1" thickBot="1" x14ac:dyDescent="0.35">
      <x:c r="A75" s="574" t="s">
        <x:v>296</x:v>
      </x:c>
      <x:c r="B75" s="574"/>
      <x:c r="C75" s="574"/>
      <x:c r="D75" s="574"/>
      <x:c r="E75" s="204">
        <x:v>2290466</x:v>
      </x:c>
      <x:c r="F75" s="184"/>
      <x:c r="G75" s="173"/>
      <x:c r="H75" s="186" t="s">
        <x:v>267</x:v>
      </x:c>
      <x:c r="I75" s="173"/>
      <x:c r="K75" s="181"/>
      <x:c r="L75" s="181"/>
      <x:c r="M75" s="181"/>
      <x:c r="N75" s="181"/>
    </x:row>
    <x:row r="76" spans="1:18" ht="15" customHeight="1" x14ac:dyDescent="0.3">
      <x:c r="A76" s="205"/>
      <x:c r="B76" s="205"/>
      <x:c r="C76" s="205"/>
      <x:c r="D76" s="205"/>
      <x:c r="E76" s="206"/>
      <x:c r="F76" s="170"/>
      <x:c r="G76" s="173"/>
      <x:c r="H76" s="192"/>
      <x:c r="I76" s="173"/>
      <x:c r="J76" s="168"/>
      <x:c r="K76" s="181"/>
      <x:c r="L76" s="448"/>
      <x:c r="M76" s="181"/>
      <x:c r="N76" s="181"/>
    </x:row>
    <x:row r="77" spans="1:18" ht="15" customHeight="1" x14ac:dyDescent="0.3">
      <x:c r="A77" s="188" t="s">
        <x:v>344</x:v>
      </x:c>
      <x:c r="B77" s="188"/>
      <x:c r="C77" s="188"/>
      <x:c r="D77" s="188"/>
      <x:c r="E77" s="203"/>
      <x:c r="F77" s="170"/>
      <x:c r="G77" s="173"/>
      <x:c r="H77" s="192"/>
      <x:c r="I77" s="173"/>
      <x:c r="J77" s="168"/>
      <x:c r="K77" s="181"/>
      <x:c r="L77" s="448"/>
      <x:c r="M77" s="181"/>
      <x:c r="N77" s="181"/>
    </x:row>
    <x:row r="78" spans="1:18" ht="15" customHeight="1" x14ac:dyDescent="0.3">
      <x:c r="A78" s="188" t="s">
        <x:v>362</x:v>
      </x:c>
      <x:c r="B78" s="188"/>
      <x:c r="C78" s="188"/>
      <x:c r="D78" s="188"/>
      <x:c r="E78" s="203"/>
      <x:c r="F78" s="170"/>
      <x:c r="G78" s="173"/>
      <x:c r="H78" s="192"/>
      <x:c r="I78" s="173"/>
      <x:c r="J78" s="168"/>
      <x:c r="K78" s="181"/>
      <x:c r="L78" s="448"/>
      <x:c r="M78" s="181"/>
      <x:c r="N78" s="181"/>
    </x:row>
    <x:row r="79" spans="1:18" ht="15" customHeight="1" x14ac:dyDescent="0.3">
      <x:c r="A79" s="171"/>
      <x:c r="B79" s="171"/>
      <x:c r="C79" s="171"/>
      <x:c r="D79" s="171"/>
      <x:c r="E79" s="203"/>
      <x:c r="F79" s="170"/>
      <x:c r="G79" s="173"/>
      <x:c r="H79" s="174"/>
      <x:c r="I79" s="173"/>
      <x:c r="J79" s="168"/>
      <x:c r="K79" s="181"/>
      <x:c r="L79" s="185"/>
    </x:row>
    <x:row r="80" spans="1:18" ht="15" hidden="1" customHeight="1" x14ac:dyDescent="0.3">
      <x:c r="A80" s="171"/>
      <x:c r="B80" s="171"/>
      <x:c r="C80" s="171"/>
      <x:c r="D80" s="171"/>
      <x:c r="E80" s="224" t="s">
        <x:v>109</x:v>
      </x:c>
      <x:c r="F80" s="170"/>
      <x:c r="G80" s="173"/>
      <x:c r="H80" s="174"/>
      <x:c r="I80" s="173"/>
      <x:c r="J80" s="168"/>
      <x:c r="K80" s="181"/>
      <x:c r="L80" s="185"/>
    </x:row>
    <x:row r="81" spans="1:36" ht="15" customHeight="1" x14ac:dyDescent="0.3">
      <x:c r="A81" s="171"/>
      <x:c r="B81" s="171"/>
      <x:c r="C81" s="171"/>
      <x:c r="D81" s="171"/>
      <x:c r="E81" s="203"/>
      <x:c r="F81" s="170"/>
      <x:c r="G81" s="173"/>
      <x:c r="H81" s="174"/>
      <x:c r="I81" s="173"/>
      <x:c r="J81" s="168"/>
      <x:c r="K81" s="181"/>
      <x:c r="L81" s="185"/>
    </x:row>
    <x:row r="82" spans="1:36" ht="15" customHeight="1" x14ac:dyDescent="0.3">
      <x:c r="A82" s="171"/>
      <x:c r="B82" s="171"/>
      <x:c r="C82" s="171"/>
      <x:c r="D82" s="171"/>
      <x:c r="E82" s="203"/>
      <x:c r="F82" s="170"/>
      <x:c r="G82" s="173"/>
      <x:c r="H82" s="174"/>
      <x:c r="I82" s="173"/>
      <x:c r="J82" s="168"/>
      <x:c r="K82" s="181"/>
      <x:c r="L82" s="185"/>
    </x:row>
    <x:row r="83" spans="1:36" s="57" customFormat="1" x14ac:dyDescent="0.3">
      <x:c r="A83" s="163"/>
      <x:c r="B83" s="163"/>
      <x:c r="C83" s="163"/>
      <x:c r="D83" s="163"/>
      <x:c r="E83" s="163"/>
      <x:c r="F83" s="163"/>
      <x:c r="G83" s="225"/>
      <x:c r="H83" s="226"/>
      <x:c r="I83" s="225"/>
      <x:c r="J83" s="225"/>
      <x:c r="K83" s="92"/>
      <x:c r="L83" s="225"/>
      <x:c r="M83" s="225"/>
      <x:c r="O83" s="163"/>
      <x:c r="P83" s="163"/>
    </x:row>
    <x:row r="84" spans="1:36" x14ac:dyDescent="0.3">
      <x:c r="A84" s="167"/>
      <x:c r="B84" s="167"/>
      <x:c r="C84" s="167"/>
      <x:c r="D84" s="167"/>
      <x:c r="H84" s="161"/>
      <x:c r="L84" s="167"/>
      <x:c r="AI84" s="57"/>
      <x:c r="AJ84" s="57"/>
    </x:row>
    <x:row r="85" spans="1:36" x14ac:dyDescent="0.3">
      <x:c r="G85" s="167"/>
      <x:c r="H85" s="227"/>
      <x:c r="I85" s="167"/>
      <x:c r="L85" s="181"/>
      <x:c r="M85" s="181"/>
      <x:c r="N85" s="181"/>
      <x:c r="O85" s="181"/>
      <x:c r="P85" s="167"/>
      <x:c r="AG85" s="167"/>
    </x:row>
    <x:row r="86" spans="1:36" x14ac:dyDescent="0.3">
      <x:c r="H86" s="161"/>
      <x:c r="L86" s="167"/>
      <x:c r="Y86" s="167"/>
    </x:row>
    <x:row r="87" spans="1:36" x14ac:dyDescent="0.3">
      <x:c r="A87" s="167"/>
      <x:c r="B87" s="167"/>
      <x:c r="C87" s="167"/>
      <x:c r="D87" s="167"/>
      <x:c r="I87" s="167"/>
    </x:row>
    <x:row r="88" spans="1:36" x14ac:dyDescent="0.3">
      <x:c r="P88" s="167"/>
      <x:c r="X88" s="167"/>
    </x:row>
    <x:row r="89" spans="1:36" x14ac:dyDescent="0.3">
      <x:c r="I89" s="167"/>
    </x:row>
    <x:row r="90" spans="1:36" x14ac:dyDescent="0.3">
      <x:c r="P90" s="167"/>
      <x:c r="X90" s="167"/>
    </x:row>
    <x:row r="91" spans="1:36" x14ac:dyDescent="0.3">
      <x:c r="A91" s="167"/>
      <x:c r="B91" s="167"/>
      <x:c r="C91" s="167"/>
      <x:c r="D91" s="167"/>
      <x:c r="I91" s="167"/>
      <x:c r="X91" s="167"/>
    </x:row>
    <x:row r="92" spans="1:36" x14ac:dyDescent="0.3">
      <x:c r="A92" s="167"/>
      <x:c r="B92" s="167"/>
      <x:c r="C92" s="167"/>
      <x:c r="D92" s="167"/>
    </x:row>
    <x:row r="93" spans="1:36" x14ac:dyDescent="0.3">
      <x:c r="I93" s="167"/>
      <x:c r="X93" s="167"/>
    </x:row>
    <x:row r="94" spans="1:36" x14ac:dyDescent="0.3">
      <x:c r="A94" s="167"/>
      <x:c r="B94" s="167"/>
      <x:c r="C94" s="167"/>
      <x:c r="D94" s="167"/>
    </x:row>
  </x:sheetData>
  <x:mergeCells count="42">
    <x:mergeCell ref="A38:D38"/>
    <x:mergeCell ref="A39:D39"/>
    <x:mergeCell ref="A19:D19"/>
    <x:mergeCell ref="A4:E4"/>
    <x:mergeCell ref="A15:D15"/>
    <x:mergeCell ref="A16:D16"/>
    <x:mergeCell ref="A17:D17"/>
    <x:mergeCell ref="A18:D18"/>
    <x:mergeCell ref="A75:D75"/>
    <x:mergeCell ref="A60:E60"/>
    <x:mergeCell ref="A65:D65"/>
    <x:mergeCell ref="A66:D66"/>
    <x:mergeCell ref="A67:D67"/>
    <x:mergeCell ref="A68:D68"/>
    <x:mergeCell ref="A69:D69"/>
    <x:mergeCell ref="A70:D70"/>
    <x:mergeCell ref="A62:C62"/>
    <x:mergeCell ref="A63:C63"/>
    <x:mergeCell ref="A74:D74"/>
    <x:mergeCell ref="A56:D56"/>
    <x:mergeCell ref="A51:E51"/>
    <x:mergeCell ref="A46:D46"/>
    <x:mergeCell ref="A47:D47"/>
    <x:mergeCell ref="A52:D52"/>
    <x:mergeCell ref="A53:D53"/>
    <x:mergeCell ref="A54:D54"/>
    <x:mergeCell ref="A1:F1"/>
    <x:mergeCell ref="A71:D71"/>
    <x:mergeCell ref="A72:D72"/>
    <x:mergeCell ref="A73:D73"/>
    <x:mergeCell ref="A27:E27"/>
    <x:mergeCell ref="A40:D40"/>
    <x:mergeCell ref="A41:D41"/>
    <x:mergeCell ref="A42:D42"/>
    <x:mergeCell ref="A43:D43"/>
    <x:mergeCell ref="A44:D44"/>
    <x:mergeCell ref="A45:D45"/>
    <x:mergeCell ref="A20:D20"/>
    <x:mergeCell ref="A21:D21"/>
    <x:mergeCell ref="A22:D22"/>
    <x:mergeCell ref="A23:D23"/>
    <x:mergeCell ref="A55:D55"/>
  </x:mergeCells>
  <x:phoneticPr fontId="5" type="noConversion"/>
  <x:conditionalFormatting sqref="E6:F23 E29:F47 E52:F56 E62:F75">
    <x:cfRule type="cellIs" dxfId="8" priority="1" operator="equal">
      <x:formula>0</x:formula>
    </x:cfRule>
  </x:conditionalFormatting>
  <x:pageMargins left="0.70866141732283472" right="0.70866141732283472" top="0.74803149606299213" bottom="0.74803149606299213" header="0.31496062992125984" footer="0.31496062992125984"/>
  <x:pageSetup paperSize="9" scale="70" fitToHeight="2" orientation="landscape" r:id="rId1"/>
  <x:headerFooter>
    <x:oddHeader>&amp;CPage &amp;P&amp;R&amp;F</x:oddHeader>
  </x:headerFooter>
  <x:rowBreaks count="1" manualBreakCount="1">
    <x:brk id="34" max="8" man="1"/>
  </x:rowBreak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K12"/>
  <x:sheetViews>
    <x:sheetView showGridLines="0" workbookViewId="0">
      <x:pane xSplit="1" ySplit="6" topLeftCell="B7" activePane="bottomRight" state="frozen"/>
      <x:selection sqref="A1:J1"/>
      <x:selection pane="topRight" sqref="A1:J1"/>
      <x:selection pane="bottomLeft" sqref="A1:J1"/>
      <x:selection pane="bottomRight" sqref="A1:J1"/>
    </x:sheetView>
  </x:sheetViews>
  <x:sheetFormatPr defaultColWidth="9.1796875" defaultRowHeight="13.5" x14ac:dyDescent="0.3"/>
  <x:cols>
    <x:col min="1" max="1" width="52.26953125" style="57" customWidth="1"/>
    <x:col min="2" max="2" width="11.26953125" style="57" customWidth="1"/>
    <x:col min="3" max="3" width="11" style="57" customWidth="1"/>
    <x:col min="4" max="4" width="10.1796875" style="57" customWidth="1"/>
    <x:col min="5" max="5" width="11.453125" style="57" customWidth="1"/>
    <x:col min="6" max="6" width="14" style="57" customWidth="1"/>
    <x:col min="7" max="7" width="15.453125" style="57" customWidth="1"/>
    <x:col min="8" max="8" width="9.1796875" style="57"/>
    <x:col min="9" max="9" width="11.54296875" style="57" hidden="1" customWidth="1"/>
    <x:col min="10" max="11" width="9.1796875" style="57" customWidth="1"/>
    <x:col min="12" max="16384" width="9.1796875" style="57"/>
  </x:cols>
  <x:sheetData>
    <x:row r="1" spans="1:11" ht="15.75" customHeight="1" x14ac:dyDescent="0.3">
      <x:c r="A1" s="560" t="str">
        <x:f>'A Summary'!J8</x:f>
        <x:v xml:space="preserve">Provider </x:v>
      </x:c>
      <x:c r="B1" s="560"/>
      <x:c r="C1" s="560"/>
      <x:c r="D1" s="560"/>
      <x:c r="E1" s="560"/>
      <x:c r="G1" s="111"/>
      <x:c r="K1" s="65"/>
    </x:row>
    <x:row r="2" spans="1:11" x14ac:dyDescent="0.3">
      <x:c r="B2" s="58"/>
      <x:c r="C2" s="58"/>
      <x:c r="K2" s="65"/>
    </x:row>
    <x:row r="3" spans="1:11" ht="22.65" customHeight="1" thickBot="1" x14ac:dyDescent="0.35">
      <x:c r="A3" s="112" t="s">
        <x:v>326</x:v>
      </x:c>
      <x:c r="E3" s="65"/>
      <x:c r="F3" s="65"/>
      <x:c r="G3" s="65"/>
      <x:c r="H3" s="65"/>
      <x:c r="K3" s="58"/>
    </x:row>
    <x:row r="4" spans="1:11" ht="43.5" customHeight="1" x14ac:dyDescent="0.3">
      <x:c r="A4" s="113"/>
      <x:c r="B4" s="592" t="s">
        <x:v>359</x:v>
      </x:c>
      <x:c r="C4" s="593"/>
      <x:c r="D4" s="593"/>
      <x:c r="E4" s="594"/>
      <x:c r="F4" s="595" t="s">
        <x:v>172</x:v>
      </x:c>
      <x:c r="G4" s="585" t="s">
        <x:v>173</x:v>
      </x:c>
    </x:row>
    <x:row r="5" spans="1:11" x14ac:dyDescent="0.3">
      <x:c r="A5" s="163"/>
      <x:c r="B5" s="588" t="s">
        <x:v>303</x:v>
      </x:c>
      <x:c r="C5" s="589"/>
      <x:c r="D5" s="590" t="s">
        <x:v>171</x:v>
      </x:c>
      <x:c r="E5" s="591"/>
      <x:c r="F5" s="596"/>
      <x:c r="G5" s="586"/>
    </x:row>
    <x:row r="6" spans="1:11" ht="27" x14ac:dyDescent="0.3">
      <x:c r="A6" s="228" t="s">
        <x:v>168</x:v>
      </x:c>
      <x:c r="B6" s="544" t="s">
        <x:v>327</x:v>
      </x:c>
      <x:c r="C6" s="543" t="s">
        <x:v>167</x:v>
      </x:c>
      <x:c r="D6" s="229" t="s">
        <x:v>327</x:v>
      </x:c>
      <x:c r="E6" s="230" t="s">
        <x:v>167</x:v>
      </x:c>
      <x:c r="F6" s="597"/>
      <x:c r="G6" s="587"/>
      <x:c r="I6" s="231" t="s">
        <x:v>175</x:v>
      </x:c>
    </x:row>
    <x:row r="7" spans="1:11" ht="15" customHeight="1" x14ac:dyDescent="0.3">
      <x:c r="A7" s="232" t="s">
        <x:v>169</x:v>
      </x:c>
      <x:c r="B7" s="233">
        <x:v>5362.000</x:v>
      </x:c>
      <x:c r="C7" s="234">
        <x:v>50.000</x:v>
      </x:c>
      <x:c r="D7" s="235">
        <x:v>2206.000</x:v>
      </x:c>
      <x:c r="E7" s="236">
        <x:v>7.000</x:v>
      </x:c>
      <x:c r="F7" s="233">
        <x:v>7625.000</x:v>
      </x:c>
      <x:c r="G7" s="234">
        <x:v>17651875.000</x:v>
      </x:c>
      <x:c r="I7" s="75" t="s">
        <x:v>176</x:v>
      </x:c>
    </x:row>
    <x:row r="8" spans="1:11" ht="15" customHeight="1" thickBot="1" x14ac:dyDescent="0.35">
      <x:c r="A8" s="237" t="s">
        <x:v>170</x:v>
      </x:c>
      <x:c r="B8" s="238">
        <x:v>5126.000</x:v>
      </x:c>
      <x:c r="C8" s="239">
        <x:v>131.000</x:v>
      </x:c>
      <x:c r="D8" s="472">
        <x:v>0</x:v>
      </x:c>
      <x:c r="E8" s="473">
        <x:v>0</x:v>
      </x:c>
      <x:c r="F8" s="238">
        <x:v>5257.000</x:v>
      </x:c>
      <x:c r="G8" s="239">
        <x:v>12169955.000</x:v>
      </x:c>
      <x:c r="I8" s="75" t="s">
        <x:v>177</x:v>
      </x:c>
    </x:row>
    <x:row r="9" spans="1:11" ht="15" customHeight="1" thickTop="1" thickBot="1" x14ac:dyDescent="0.35">
      <x:c r="A9" s="240" t="s">
        <x:v>3</x:v>
      </x:c>
      <x:c r="B9" s="241">
        <x:f>SUM(B7:B8)</x:f>
        <x:v>0</x:v>
      </x:c>
      <x:c r="C9" s="242">
        <x:f t="shared" ref="C9:G9" si="0">SUM(C7:C8)</x:f>
        <x:v>0</x:v>
      </x:c>
      <x:c r="D9" s="243">
        <x:f>D7</x:f>
        <x:v>0</x:v>
      </x:c>
      <x:c r="E9" s="244">
        <x:f>E7</x:f>
        <x:v>0</x:v>
      </x:c>
      <x:c r="F9" s="241">
        <x:f t="shared" si="0"/>
        <x:v>0</x:v>
      </x:c>
      <x:c r="G9" s="242">
        <x:f t="shared" si="0"/>
        <x:v>0</x:v>
      </x:c>
    </x:row>
    <x:row r="11" spans="1:11" hidden="1" x14ac:dyDescent="0.3">
      <x:c r="A11" s="245" t="s">
        <x:v>212</x:v>
      </x:c>
      <x:c r="B11" s="162" t="s">
        <x:v>2</x:v>
      </x:c>
      <x:c r="C11" s="162" t="s">
        <x:v>2</x:v>
      </x:c>
      <x:c r="D11" s="162" t="s">
        <x:v>14</x:v>
      </x:c>
      <x:c r="E11" s="162" t="s">
        <x:v>14</x:v>
      </x:c>
      <x:c r="F11" s="162" t="s">
        <x:v>213</x:v>
      </x:c>
      <x:c r="G11" s="162" t="s">
        <x:v>213</x:v>
      </x:c>
    </x:row>
    <x:row r="12" spans="1:11" hidden="1" x14ac:dyDescent="0.3">
      <x:c r="B12" s="162" t="s">
        <x:v>96</x:v>
      </x:c>
      <x:c r="C12" s="162" t="s">
        <x:v>214</x:v>
      </x:c>
      <x:c r="D12" s="162" t="s">
        <x:v>96</x:v>
      </x:c>
      <x:c r="E12" s="162" t="s">
        <x:v>214</x:v>
      </x:c>
      <x:c r="F12" s="162" t="s">
        <x:v>360</x:v>
      </x:c>
      <x:c r="G12" s="162" t="s">
        <x:v>361</x:v>
      </x:c>
    </x:row>
  </x:sheetData>
  <x:mergeCells count="6">
    <x:mergeCell ref="G4:G6"/>
    <x:mergeCell ref="A1:E1"/>
    <x:mergeCell ref="B5:C5"/>
    <x:mergeCell ref="D5:E5"/>
    <x:mergeCell ref="B4:E4"/>
    <x:mergeCell ref="F4:F6"/>
  </x:mergeCells>
  <x:conditionalFormatting sqref="B7:C9 D7:G7 D9:G9 F8:G8">
    <x:cfRule type="cellIs" dxfId="7"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headerFooter>
    <x:oddHeader>&amp;CPage &amp;P&amp;R&amp;F</x:oddHeader>
  </x:headerFooter>
  <x:ignoredErrors>
    <x:ignoredError sqref="A2:G2 A5:G5 B3:G3 A7:G9 A6 C6 E6:G6 A4 C4:G4 A1:F1"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8">
    <x:tabColor theme="6" tint="0.39997558519241921"/>
    <x:pageSetUpPr fitToPage="1"/>
  </x:sheetPr>
  <x:dimension ref="A1:S48"/>
  <x:sheetViews>
    <x:sheetView showGridLines="0" zoomScaleNormal="100" workbookViewId="0">
      <x:pane xSplit="2" ySplit="6" topLeftCell="C7" activePane="bottomRight" state="frozen"/>
      <x:selection sqref="A1:J1"/>
      <x:selection pane="topRight" sqref="A1:J1"/>
      <x:selection pane="bottomLeft" sqref="A1:J1"/>
      <x:selection pane="bottomRight" sqref="A1:K1"/>
    </x:sheetView>
  </x:sheetViews>
  <x:sheetFormatPr defaultColWidth="9.1796875" defaultRowHeight="13.5" x14ac:dyDescent="0.3"/>
  <x:cols>
    <x:col min="1" max="1" width="32.54296875" style="57" customWidth="1"/>
    <x:col min="2" max="2" width="18.1796875" style="57" customWidth="1"/>
    <x:col min="3" max="11" width="11.26953125" style="57" customWidth="1"/>
    <x:col min="12" max="12" width="10.54296875" style="57" customWidth="1"/>
    <x:col min="13" max="13" width="15.36328125" style="57" customWidth="1"/>
    <x:col min="14" max="14" width="9.1796875" style="57"/>
    <x:col min="15" max="15" width="11.1796875" style="57" hidden="1" customWidth="1"/>
    <x:col min="16" max="16" width="11.1796875" style="57" hidden="1" customWidth="1"/>
    <x:col min="17" max="17" width="9.1796875" style="57" customWidth="1"/>
    <x:col min="18" max="18" width="9.1796875" style="57" hidden="1" customWidth="1"/>
    <x:col min="19" max="19" width="0" style="57" hidden="1" customWidth="1"/>
    <x:col min="20" max="16384" width="9.1796875" style="57"/>
  </x:cols>
  <x:sheetData>
    <x:row r="1" spans="1:19" ht="15.75" customHeight="1" x14ac:dyDescent="0.3">
      <x:c r="A1" s="560" t="str">
        <x:f>'A Summary'!J8</x:f>
        <x:v xml:space="preserve">Provider </x:v>
      </x:c>
      <x:c r="B1" s="560"/>
      <x:c r="C1" s="560"/>
      <x:c r="D1" s="560"/>
      <x:c r="E1" s="560"/>
      <x:c r="F1" s="560"/>
      <x:c r="G1" s="560"/>
      <x:c r="H1" s="560"/>
      <x:c r="I1" s="560"/>
      <x:c r="J1" s="560"/>
      <x:c r="K1" s="560"/>
      <x:c r="M1" s="111"/>
      <x:c r="R1" s="65"/>
    </x:row>
    <x:row r="2" spans="1:19" x14ac:dyDescent="0.3">
      <x:c r="M2" s="111"/>
      <x:c r="R2" s="65"/>
    </x:row>
    <x:row r="3" spans="1:19" ht="22.65" customHeight="1" thickBot="1" x14ac:dyDescent="0.4">
      <x:c r="A3" s="112" t="s">
        <x:v>329</x:v>
      </x:c>
      <x:c r="B3" s="246"/>
      <x:c r="C3" s="65"/>
      <x:c r="D3" s="65"/>
      <x:c r="E3" s="65"/>
      <x:c r="F3" s="65"/>
      <x:c r="G3" s="65"/>
      <x:c r="I3" s="65"/>
      <x:c r="J3" s="65"/>
      <x:c r="K3" s="65"/>
      <x:c r="L3" s="65"/>
      <x:c r="M3" s="65"/>
      <x:c r="R3" s="65"/>
    </x:row>
    <x:row r="4" spans="1:19" ht="29.25" customHeight="1" x14ac:dyDescent="0.3">
      <x:c r="A4" s="247"/>
      <x:c r="B4" s="247"/>
      <x:c r="C4" s="606" t="s">
        <x:v>354</x:v>
      </x:c>
      <x:c r="D4" s="607"/>
      <x:c r="E4" s="607"/>
      <x:c r="F4" s="607"/>
      <x:c r="G4" s="607"/>
      <x:c r="H4" s="608"/>
      <x:c r="I4" s="609" t="s">
        <x:v>301</x:v>
      </x:c>
      <x:c r="J4" s="610"/>
      <x:c r="K4" s="610"/>
      <x:c r="L4" s="610"/>
      <x:c r="M4" s="598" t="s">
        <x:v>270</x:v>
      </x:c>
      <x:c r="R4" s="58" t="s">
        <x:v>122</x:v>
      </x:c>
    </x:row>
    <x:row r="5" spans="1:19" ht="26.25" customHeight="1" x14ac:dyDescent="0.3">
      <x:c r="A5" s="248"/>
      <x:c r="B5" s="248"/>
      <x:c r="C5" s="601" t="s">
        <x:v>306</x:v>
      </x:c>
      <x:c r="D5" s="602"/>
      <x:c r="E5" s="603"/>
      <x:c r="F5" s="604" t="s">
        <x:v>307</x:v>
      </x:c>
      <x:c r="G5" s="605"/>
      <x:c r="H5" s="603"/>
      <x:c r="I5" s="611"/>
      <x:c r="J5" s="612"/>
      <x:c r="K5" s="612"/>
      <x:c r="L5" s="612"/>
      <x:c r="M5" s="599"/>
      <x:c r="R5" s="57" t="s">
        <x:v>332</x:v>
      </x:c>
    </x:row>
    <x:row r="6" spans="1:19" ht="27" x14ac:dyDescent="0.3">
      <x:c r="A6" s="249" t="s">
        <x:v>174</x:v>
      </x:c>
      <x:c r="B6" s="250" t="s">
        <x:v>5</x:v>
      </x:c>
      <x:c r="C6" s="544" t="s">
        <x:v>188</x:v>
      </x:c>
      <x:c r="D6" s="543" t="s">
        <x:v>189</x:v>
      </x:c>
      <x:c r="E6" s="230" t="s">
        <x:v>328</x:v>
      </x:c>
      <x:c r="F6" s="543" t="s">
        <x:v>188</x:v>
      </x:c>
      <x:c r="G6" s="543" t="s">
        <x:v>189</x:v>
      </x:c>
      <x:c r="H6" s="230" t="s">
        <x:v>328</x:v>
      </x:c>
      <x:c r="I6" s="251" t="s">
        <x:v>188</x:v>
      </x:c>
      <x:c r="J6" s="252" t="s">
        <x:v>189</x:v>
      </x:c>
      <x:c r="K6" s="252" t="s">
        <x:v>328</x:v>
      </x:c>
      <x:c r="L6" s="252" t="s">
        <x:v>3</x:v>
      </x:c>
      <x:c r="M6" s="600"/>
      <x:c r="O6" s="253" t="s">
        <x:v>193</x:v>
      </x:c>
      <x:c r="P6" s="253" t="s">
        <x:v>32</x:v>
      </x:c>
      <x:c r="R6" s="65"/>
    </x:row>
    <x:row r="7" spans="1:19" ht="15" customHeight="1" x14ac:dyDescent="0.3">
      <x:c r="A7" s="254" t="s">
        <x:v>178</x:v>
      </x:c>
      <x:c r="B7" s="255" t="s">
        <x:v>6</x:v>
      </x:c>
      <x:c r="C7" s="474">
        <x:v>0.000</x:v>
      </x:c>
      <x:c r="D7" s="260">
        <x:v>49.000</x:v>
      </x:c>
      <x:c r="E7" s="261">
        <x:v>75.000</x:v>
      </x:c>
      <x:c r="F7" s="480">
        <x:v>0.000</x:v>
      </x:c>
      <x:c r="G7" s="260">
        <x:v>0.000</x:v>
      </x:c>
      <x:c r="H7" s="261">
        <x:v>1.500</x:v>
      </x:c>
      <x:c r="I7" s="474">
        <x:v>0.000</x:v>
      </x:c>
      <x:c r="J7" s="480">
        <x:v>0.000</x:v>
      </x:c>
      <x:c r="K7" s="480">
        <x:v>0.000</x:v>
      </x:c>
      <x:c r="L7" s="480">
        <x:v>0.000</x:v>
      </x:c>
      <x:c r="M7" s="480">
        <x:v>0.000</x:v>
      </x:c>
      <x:c r="O7" s="75" t="s">
        <x:v>194</x:v>
      </x:c>
      <x:c r="P7" s="75" t="s">
        <x:v>6</x:v>
      </x:c>
      <x:c r="R7" s="65"/>
      <x:c r="S7" s="65"/>
    </x:row>
    <x:row r="8" spans="1:19" ht="15" customHeight="1" x14ac:dyDescent="0.3">
      <x:c r="A8" s="256"/>
      <x:c r="B8" s="257" t="str">
        <x:f>$R$5</x:f>
        <x:v>PGT (UG fee)</x:v>
      </x:c>
      <x:c r="C8" s="475">
        <x:v>0</x:v>
      </x:c>
      <x:c r="D8" s="476">
        <x:v>0</x:v>
      </x:c>
      <x:c r="E8" s="477">
        <x:v>0</x:v>
      </x:c>
      <x:c r="F8" s="476">
        <x:v>0</x:v>
      </x:c>
      <x:c r="G8" s="476">
        <x:v>0</x:v>
      </x:c>
      <x:c r="H8" s="477">
        <x:v>0</x:v>
      </x:c>
      <x:c r="I8" s="475">
        <x:v>0</x:v>
      </x:c>
      <x:c r="J8" s="476">
        <x:v>0</x:v>
      </x:c>
      <x:c r="K8" s="476">
        <x:v>0</x:v>
      </x:c>
      <x:c r="L8" s="476">
        <x:v>0</x:v>
      </x:c>
      <x:c r="M8" s="484">
        <x:v>0</x:v>
      </x:c>
      <x:c r="O8" s="75" t="s">
        <x:v>194</x:v>
      </x:c>
      <x:c r="P8" s="75" t="s">
        <x:v>124</x:v>
      </x:c>
      <x:c r="R8" s="65"/>
      <x:c r="S8" s="65"/>
    </x:row>
    <x:row r="9" spans="1:19" ht="15" customHeight="1" x14ac:dyDescent="0.3">
      <x:c r="A9" s="258" t="s">
        <x:v>179</x:v>
      </x:c>
      <x:c r="B9" s="259" t="s">
        <x:v>6</x:v>
      </x:c>
      <x:c r="C9" s="474">
        <x:v>0.000</x:v>
      </x:c>
      <x:c r="D9" s="260">
        <x:v>186.000</x:v>
      </x:c>
      <x:c r="E9" s="261">
        <x:v>146.000</x:v>
      </x:c>
      <x:c r="F9" s="480">
        <x:v>0.000</x:v>
      </x:c>
      <x:c r="G9" s="260">
        <x:v>0.840</x:v>
      </x:c>
      <x:c r="H9" s="261">
        <x:v>3.150</x:v>
      </x:c>
      <x:c r="I9" s="474">
        <x:v>0.000</x:v>
      </x:c>
      <x:c r="J9" s="480">
        <x:v>0.000</x:v>
      </x:c>
      <x:c r="K9" s="480">
        <x:v>0.000</x:v>
      </x:c>
      <x:c r="L9" s="480">
        <x:v>0.000</x:v>
      </x:c>
      <x:c r="M9" s="485">
        <x:v>0.000</x:v>
      </x:c>
      <x:c r="O9" s="75" t="s">
        <x:v>195</x:v>
      </x:c>
      <x:c r="P9" s="75" t="s">
        <x:v>6</x:v>
      </x:c>
      <x:c r="R9" s="65"/>
      <x:c r="S9" s="65"/>
    </x:row>
    <x:row r="10" spans="1:19" ht="15" customHeight="1" x14ac:dyDescent="0.3">
      <x:c r="A10" s="256"/>
      <x:c r="B10" s="257" t="str">
        <x:f>$R$5</x:f>
        <x:v>PGT (UG fee)</x:v>
      </x:c>
      <x:c r="C10" s="475">
        <x:v>0</x:v>
      </x:c>
      <x:c r="D10" s="476">
        <x:v>0</x:v>
      </x:c>
      <x:c r="E10" s="477">
        <x:v>0</x:v>
      </x:c>
      <x:c r="F10" s="476">
        <x:v>0</x:v>
      </x:c>
      <x:c r="G10" s="476">
        <x:v>0</x:v>
      </x:c>
      <x:c r="H10" s="477">
        <x:v>0</x:v>
      </x:c>
      <x:c r="I10" s="475">
        <x:v>0</x:v>
      </x:c>
      <x:c r="J10" s="476">
        <x:v>0</x:v>
      </x:c>
      <x:c r="K10" s="476">
        <x:v>0</x:v>
      </x:c>
      <x:c r="L10" s="476">
        <x:v>0</x:v>
      </x:c>
      <x:c r="M10" s="484">
        <x:v>0</x:v>
      </x:c>
      <x:c r="O10" s="75" t="s">
        <x:v>195</x:v>
      </x:c>
      <x:c r="P10" s="75" t="s">
        <x:v>124</x:v>
      </x:c>
      <x:c r="R10" s="65"/>
      <x:c r="S10" s="65"/>
    </x:row>
    <x:row r="11" spans="1:19" ht="15" customHeight="1" x14ac:dyDescent="0.3">
      <x:c r="A11" s="258" t="s">
        <x:v>180</x:v>
      </x:c>
      <x:c r="B11" s="259" t="s">
        <x:v>6</x:v>
      </x:c>
      <x:c r="C11" s="262">
        <x:v>207.000</x:v>
      </x:c>
      <x:c r="D11" s="260">
        <x:v>217.000</x:v>
      </x:c>
      <x:c r="E11" s="261">
        <x:v>230.000</x:v>
      </x:c>
      <x:c r="F11" s="260">
        <x:v>1.260</x:v>
      </x:c>
      <x:c r="G11" s="260">
        <x:v>0.400</x:v>
      </x:c>
      <x:c r="H11" s="261">
        <x:v>0.330</x:v>
      </x:c>
      <x:c r="I11" s="474">
        <x:v>0.000</x:v>
      </x:c>
      <x:c r="J11" s="480">
        <x:v>0.000</x:v>
      </x:c>
      <x:c r="K11" s="480">
        <x:v>0.000</x:v>
      </x:c>
      <x:c r="L11" s="480">
        <x:v>0.000</x:v>
      </x:c>
      <x:c r="M11" s="485">
        <x:v>0.000</x:v>
      </x:c>
      <x:c r="O11" s="75" t="s">
        <x:v>196</x:v>
      </x:c>
      <x:c r="P11" s="75" t="s">
        <x:v>6</x:v>
      </x:c>
      <x:c r="R11" s="65"/>
      <x:c r="S11" s="65"/>
    </x:row>
    <x:row r="12" spans="1:19" ht="15" customHeight="1" x14ac:dyDescent="0.3">
      <x:c r="A12" s="256"/>
      <x:c r="B12" s="257" t="str">
        <x:f>$R$5</x:f>
        <x:v>PGT (UG fee)</x:v>
      </x:c>
      <x:c r="C12" s="475">
        <x:v>0.000</x:v>
      </x:c>
      <x:c r="D12" s="263">
        <x:v>64.000</x:v>
      </x:c>
      <x:c r="E12" s="264">
        <x:v>92.000</x:v>
      </x:c>
      <x:c r="F12" s="476">
        <x:v>0.000</x:v>
      </x:c>
      <x:c r="G12" s="263">
        <x:v>0.000</x:v>
      </x:c>
      <x:c r="H12" s="264">
        <x:v>0.330</x:v>
      </x:c>
      <x:c r="I12" s="475">
        <x:v>0.000</x:v>
      </x:c>
      <x:c r="J12" s="263">
        <x:v>64.000</x:v>
      </x:c>
      <x:c r="K12" s="263">
        <x:v>92.330</x:v>
      </x:c>
      <x:c r="L12" s="263">
        <x:v>156.330</x:v>
      </x:c>
      <x:c r="M12" s="265">
        <x:v>109431.000</x:v>
      </x:c>
      <x:c r="O12" s="75" t="s">
        <x:v>196</x:v>
      </x:c>
      <x:c r="P12" s="75" t="s">
        <x:v>124</x:v>
      </x:c>
      <x:c r="R12" s="65"/>
      <x:c r="S12" s="65"/>
    </x:row>
    <x:row r="13" spans="1:19" ht="15" customHeight="1" x14ac:dyDescent="0.3">
      <x:c r="A13" s="258" t="s">
        <x:v>181</x:v>
      </x:c>
      <x:c r="B13" s="259" t="s">
        <x:v>6</x:v>
      </x:c>
      <x:c r="C13" s="262">
        <x:v>1686.000</x:v>
      </x:c>
      <x:c r="D13" s="260">
        <x:v>1898.000</x:v>
      </x:c>
      <x:c r="E13" s="261">
        <x:v>2249.000</x:v>
      </x:c>
      <x:c r="F13" s="260">
        <x:v>6.860</x:v>
      </x:c>
      <x:c r="G13" s="260">
        <x:v>10.740</x:v>
      </x:c>
      <x:c r="H13" s="261">
        <x:v>0.000</x:v>
      </x:c>
      <x:c r="I13" s="474">
        <x:v>0.000</x:v>
      </x:c>
      <x:c r="J13" s="480">
        <x:v>0.000</x:v>
      </x:c>
      <x:c r="K13" s="480">
        <x:v>0.000</x:v>
      </x:c>
      <x:c r="L13" s="480">
        <x:v>0.000</x:v>
      </x:c>
      <x:c r="M13" s="485">
        <x:v>0.000</x:v>
      </x:c>
      <x:c r="O13" s="75" t="s">
        <x:v>197</x:v>
      </x:c>
      <x:c r="P13" s="75" t="s">
        <x:v>6</x:v>
      </x:c>
      <x:c r="R13" s="65"/>
      <x:c r="S13" s="65"/>
    </x:row>
    <x:row r="14" spans="1:19" ht="15" customHeight="1" x14ac:dyDescent="0.3">
      <x:c r="A14" s="256"/>
      <x:c r="B14" s="257" t="str">
        <x:f>$R$5</x:f>
        <x:v>PGT (UG fee)</x:v>
      </x:c>
      <x:c r="C14" s="475">
        <x:v>0.000</x:v>
      </x:c>
      <x:c r="D14" s="263">
        <x:v>61.000</x:v>
      </x:c>
      <x:c r="E14" s="264">
        <x:v>60.000</x:v>
      </x:c>
      <x:c r="F14" s="476">
        <x:v>0.000</x:v>
      </x:c>
      <x:c r="G14" s="263">
        <x:v>2.330</x:v>
      </x:c>
      <x:c r="H14" s="264">
        <x:v>2.000</x:v>
      </x:c>
      <x:c r="I14" s="475">
        <x:v>0.000</x:v>
      </x:c>
      <x:c r="J14" s="266">
        <x:v>53.330</x:v>
      </x:c>
      <x:c r="K14" s="266">
        <x:v>51.000</x:v>
      </x:c>
      <x:c r="L14" s="266">
        <x:v>104.330</x:v>
      </x:c>
      <x:c r="M14" s="267">
        <x:v>73031.000</x:v>
      </x:c>
      <x:c r="O14" s="75" t="s">
        <x:v>197</x:v>
      </x:c>
      <x:c r="P14" s="75" t="s">
        <x:v>124</x:v>
      </x:c>
      <x:c r="R14" s="65"/>
      <x:c r="S14" s="65"/>
    </x:row>
    <x:row r="15" spans="1:19" ht="15" customHeight="1" x14ac:dyDescent="0.3">
      <x:c r="A15" s="258" t="s">
        <x:v>147</x:v>
      </x:c>
      <x:c r="B15" s="259" t="s">
        <x:v>6</x:v>
      </x:c>
      <x:c r="C15" s="262">
        <x:v>10265.000</x:v>
      </x:c>
      <x:c r="D15" s="260">
        <x:v>9341.000</x:v>
      </x:c>
      <x:c r="E15" s="261">
        <x:v>10939.500</x:v>
      </x:c>
      <x:c r="F15" s="260">
        <x:v>156.590</x:v>
      </x:c>
      <x:c r="G15" s="260">
        <x:v>110.760</x:v>
      </x:c>
      <x:c r="H15" s="261">
        <x:v>130.640</x:v>
      </x:c>
      <x:c r="I15" s="268">
        <x:v>10421.590</x:v>
      </x:c>
      <x:c r="J15" s="269">
        <x:v>9451.760</x:v>
      </x:c>
      <x:c r="K15" s="269">
        <x:v>11070.140</x:v>
      </x:c>
      <x:c r="L15" s="269">
        <x:v>30943.490</x:v>
      </x:c>
      <x:c r="M15" s="270">
        <x:v>6188698.000</x:v>
      </x:c>
      <x:c r="O15" s="75" t="s">
        <x:v>198</x:v>
      </x:c>
      <x:c r="P15" s="75" t="s">
        <x:v>6</x:v>
      </x:c>
      <x:c r="R15" s="65"/>
      <x:c r="S15" s="65"/>
    </x:row>
    <x:row r="16" spans="1:19" ht="15" customHeight="1" x14ac:dyDescent="0.3">
      <x:c r="A16" s="256"/>
      <x:c r="B16" s="257" t="str">
        <x:f>$R$5</x:f>
        <x:v>PGT (UG fee)</x:v>
      </x:c>
      <x:c r="C16" s="475">
        <x:v>0.000</x:v>
      </x:c>
      <x:c r="D16" s="263">
        <x:v>660.000</x:v>
      </x:c>
      <x:c r="E16" s="264">
        <x:v>504.000</x:v>
      </x:c>
      <x:c r="F16" s="476">
        <x:v>0.000</x:v>
      </x:c>
      <x:c r="G16" s="263">
        <x:v>5.390</x:v>
      </x:c>
      <x:c r="H16" s="264">
        <x:v>0.650</x:v>
      </x:c>
      <x:c r="I16" s="475">
        <x:v>0.000</x:v>
      </x:c>
      <x:c r="J16" s="266">
        <x:v>634.390</x:v>
      </x:c>
      <x:c r="K16" s="266">
        <x:v>482.650</x:v>
      </x:c>
      <x:c r="L16" s="266">
        <x:v>1117.040</x:v>
      </x:c>
      <x:c r="M16" s="267">
        <x:v>1005336.000</x:v>
      </x:c>
      <x:c r="O16" s="75" t="s">
        <x:v>198</x:v>
      </x:c>
      <x:c r="P16" s="75" t="s">
        <x:v>124</x:v>
      </x:c>
      <x:c r="R16" s="65"/>
      <x:c r="S16" s="65"/>
    </x:row>
    <x:row r="17" spans="1:19" ht="15" customHeight="1" x14ac:dyDescent="0.3">
      <x:c r="A17" s="258" t="s">
        <x:v>148</x:v>
      </x:c>
      <x:c r="B17" s="259" t="s">
        <x:v>6</x:v>
      </x:c>
      <x:c r="C17" s="262">
        <x:v>1668.000</x:v>
      </x:c>
      <x:c r="D17" s="260">
        <x:v>1785.500</x:v>
      </x:c>
      <x:c r="E17" s="261">
        <x:v>2266.000</x:v>
      </x:c>
      <x:c r="F17" s="260">
        <x:v>6.810</x:v>
      </x:c>
      <x:c r="G17" s="260">
        <x:v>12.300</x:v>
      </x:c>
      <x:c r="H17" s="261">
        <x:v>7.060</x:v>
      </x:c>
      <x:c r="I17" s="268">
        <x:v>1674.810</x:v>
      </x:c>
      <x:c r="J17" s="269">
        <x:v>1797.800</x:v>
      </x:c>
      <x:c r="K17" s="269">
        <x:v>2273.060</x:v>
      </x:c>
      <x:c r="L17" s="269">
        <x:v>5745.670</x:v>
      </x:c>
      <x:c r="M17" s="270">
        <x:v>2298268.000</x:v>
      </x:c>
      <x:c r="O17" s="75" t="s">
        <x:v>199</x:v>
      </x:c>
      <x:c r="P17" s="75" t="s">
        <x:v>6</x:v>
      </x:c>
      <x:c r="R17" s="65"/>
      <x:c r="S17" s="65"/>
    </x:row>
    <x:row r="18" spans="1:19" ht="15" customHeight="1" x14ac:dyDescent="0.3">
      <x:c r="A18" s="256"/>
      <x:c r="B18" s="257" t="str">
        <x:f>$R$5</x:f>
        <x:v>PGT (UG fee)</x:v>
      </x:c>
      <x:c r="C18" s="475">
        <x:v>0.000</x:v>
      </x:c>
      <x:c r="D18" s="263">
        <x:v>101.000</x:v>
      </x:c>
      <x:c r="E18" s="264">
        <x:v>78.500</x:v>
      </x:c>
      <x:c r="F18" s="476">
        <x:v>0.000</x:v>
      </x:c>
      <x:c r="G18" s="263">
        <x:v>1.210</x:v>
      </x:c>
      <x:c r="H18" s="264">
        <x:v>0.000</x:v>
      </x:c>
      <x:c r="I18" s="475">
        <x:v>0.000</x:v>
      </x:c>
      <x:c r="J18" s="266">
        <x:v>102.210</x:v>
      </x:c>
      <x:c r="K18" s="266">
        <x:v>78.500</x:v>
      </x:c>
      <x:c r="L18" s="266">
        <x:v>180.710</x:v>
      </x:c>
      <x:c r="M18" s="267">
        <x:v>198781.000</x:v>
      </x:c>
      <x:c r="O18" s="75" t="s">
        <x:v>199</x:v>
      </x:c>
      <x:c r="P18" s="75" t="s">
        <x:v>124</x:v>
      </x:c>
      <x:c r="R18" s="65"/>
      <x:c r="S18" s="65"/>
    </x:row>
    <x:row r="19" spans="1:19" ht="15" customHeight="1" x14ac:dyDescent="0.3">
      <x:c r="A19" s="258" t="s">
        <x:v>154</x:v>
      </x:c>
      <x:c r="B19" s="259" t="s">
        <x:v>6</x:v>
      </x:c>
      <x:c r="C19" s="262">
        <x:v>449.000</x:v>
      </x:c>
      <x:c r="D19" s="260">
        <x:v>282.500</x:v>
      </x:c>
      <x:c r="E19" s="261">
        <x:v>324.000</x:v>
      </x:c>
      <x:c r="F19" s="260">
        <x:v>1.940</x:v>
      </x:c>
      <x:c r="G19" s="260">
        <x:v>1.320</x:v>
      </x:c>
      <x:c r="H19" s="261">
        <x:v>6.630</x:v>
      </x:c>
      <x:c r="I19" s="268">
        <x:v>438.940</x:v>
      </x:c>
      <x:c r="J19" s="269">
        <x:v>278.820</x:v>
      </x:c>
      <x:c r="K19" s="269">
        <x:v>330.630</x:v>
      </x:c>
      <x:c r="L19" s="269">
        <x:v>1048.390</x:v>
      </x:c>
      <x:c r="M19" s="270">
        <x:v>419356.000</x:v>
      </x:c>
      <x:c r="O19" s="75" t="s">
        <x:v>200</x:v>
      </x:c>
      <x:c r="P19" s="75" t="s">
        <x:v>6</x:v>
      </x:c>
      <x:c r="R19" s="65"/>
      <x:c r="S19" s="65"/>
    </x:row>
    <x:row r="20" spans="1:19" ht="15" customHeight="1" x14ac:dyDescent="0.3">
      <x:c r="A20" s="256"/>
      <x:c r="B20" s="257" t="str">
        <x:f>$R$5</x:f>
        <x:v>PGT (UG fee)</x:v>
      </x:c>
      <x:c r="C20" s="475">
        <x:v>0.000</x:v>
      </x:c>
      <x:c r="D20" s="263">
        <x:v>30.000</x:v>
      </x:c>
      <x:c r="E20" s="264">
        <x:v>34.000</x:v>
      </x:c>
      <x:c r="F20" s="476">
        <x:v>0</x:v>
      </x:c>
      <x:c r="G20" s="263">
        <x:v>0</x:v>
      </x:c>
      <x:c r="H20" s="264">
        <x:v>0</x:v>
      </x:c>
      <x:c r="I20" s="475">
        <x:v>0.000</x:v>
      </x:c>
      <x:c r="J20" s="266">
        <x:v>30.000</x:v>
      </x:c>
      <x:c r="K20" s="266">
        <x:v>34.000</x:v>
      </x:c>
      <x:c r="L20" s="266">
        <x:v>64.000</x:v>
      </x:c>
      <x:c r="M20" s="267">
        <x:v>70400.000</x:v>
      </x:c>
      <x:c r="O20" s="75" t="s">
        <x:v>200</x:v>
      </x:c>
      <x:c r="P20" s="75" t="s">
        <x:v>124</x:v>
      </x:c>
      <x:c r="R20" s="65"/>
      <x:c r="S20" s="65"/>
    </x:row>
    <x:row r="21" spans="1:19" ht="15" customHeight="1" x14ac:dyDescent="0.3">
      <x:c r="A21" s="258" t="s">
        <x:v>149</x:v>
      </x:c>
      <x:c r="B21" s="259" t="s">
        <x:v>6</x:v>
      </x:c>
      <x:c r="C21" s="262">
        <x:v>2214.000</x:v>
      </x:c>
      <x:c r="D21" s="260">
        <x:v>2111.000</x:v>
      </x:c>
      <x:c r="E21" s="261">
        <x:v>2763.500</x:v>
      </x:c>
      <x:c r="F21" s="260">
        <x:v>55.160</x:v>
      </x:c>
      <x:c r="G21" s="260">
        <x:v>43.260</x:v>
      </x:c>
      <x:c r="H21" s="261">
        <x:v>41.930</x:v>
      </x:c>
      <x:c r="I21" s="268">
        <x:v>2269.160</x:v>
      </x:c>
      <x:c r="J21" s="269">
        <x:v>2154.260</x:v>
      </x:c>
      <x:c r="K21" s="269">
        <x:v>2805.430</x:v>
      </x:c>
      <x:c r="L21" s="269">
        <x:v>7228.850</x:v>
      </x:c>
      <x:c r="M21" s="270">
        <x:v>1445770.000</x:v>
      </x:c>
      <x:c r="O21" s="75" t="s">
        <x:v>201</x:v>
      </x:c>
      <x:c r="P21" s="75" t="s">
        <x:v>6</x:v>
      </x:c>
      <x:c r="R21" s="65"/>
      <x:c r="S21" s="65"/>
    </x:row>
    <x:row r="22" spans="1:19" ht="15" customHeight="1" x14ac:dyDescent="0.3">
      <x:c r="A22" s="256"/>
      <x:c r="B22" s="257" t="str">
        <x:f>$R$5</x:f>
        <x:v>PGT (UG fee)</x:v>
      </x:c>
      <x:c r="C22" s="475">
        <x:v>0.000</x:v>
      </x:c>
      <x:c r="D22" s="263">
        <x:v>448.000</x:v>
      </x:c>
      <x:c r="E22" s="264">
        <x:v>475.500</x:v>
      </x:c>
      <x:c r="F22" s="476">
        <x:v>0.000</x:v>
      </x:c>
      <x:c r="G22" s="263">
        <x:v>1.930</x:v>
      </x:c>
      <x:c r="H22" s="264">
        <x:v>0.000</x:v>
      </x:c>
      <x:c r="I22" s="475">
        <x:v>0.000</x:v>
      </x:c>
      <x:c r="J22" s="266">
        <x:v>449.930</x:v>
      </x:c>
      <x:c r="K22" s="266">
        <x:v>475.500</x:v>
      </x:c>
      <x:c r="L22" s="266">
        <x:v>925.430</x:v>
      </x:c>
      <x:c r="M22" s="267">
        <x:v>832887.000</x:v>
      </x:c>
      <x:c r="O22" s="75" t="s">
        <x:v>201</x:v>
      </x:c>
      <x:c r="P22" s="75" t="s">
        <x:v>124</x:v>
      </x:c>
      <x:c r="R22" s="65"/>
      <x:c r="S22" s="65"/>
    </x:row>
    <x:row r="23" spans="1:19" ht="15" customHeight="1" x14ac:dyDescent="0.3">
      <x:c r="A23" s="271" t="s">
        <x:v>151</x:v>
      </x:c>
      <x:c r="B23" s="272" t="s">
        <x:v>6</x:v>
      </x:c>
      <x:c r="C23" s="273">
        <x:v>0.000</x:v>
      </x:c>
      <x:c r="D23" s="274">
        <x:v>0.000</x:v>
      </x:c>
      <x:c r="E23" s="275">
        <x:v>134.000</x:v>
      </x:c>
      <x:c r="F23" s="274">
        <x:v>0</x:v>
      </x:c>
      <x:c r="G23" s="274">
        <x:v>0</x:v>
      </x:c>
      <x:c r="H23" s="275">
        <x:v>0</x:v>
      </x:c>
      <x:c r="I23" s="276">
        <x:v>0.000</x:v>
      </x:c>
      <x:c r="J23" s="277">
        <x:v>0.000</x:v>
      </x:c>
      <x:c r="K23" s="277">
        <x:v>134.000</x:v>
      </x:c>
      <x:c r="L23" s="277">
        <x:v>134.000</x:v>
      </x:c>
      <x:c r="M23" s="278">
        <x:v>26800.000</x:v>
      </x:c>
      <x:c r="O23" s="75" t="s">
        <x:v>202</x:v>
      </x:c>
      <x:c r="P23" s="75" t="s">
        <x:v>6</x:v>
      </x:c>
      <x:c r="R23" s="65"/>
      <x:c r="S23" s="65"/>
    </x:row>
    <x:row r="24" spans="1:19" ht="15" customHeight="1" x14ac:dyDescent="0.3">
      <x:c r="A24" s="256"/>
      <x:c r="B24" s="257" t="str">
        <x:f>$R$5</x:f>
        <x:v>PGT (UG fee)</x:v>
      </x:c>
      <x:c r="C24" s="475">
        <x:v>0</x:v>
      </x:c>
      <x:c r="D24" s="263">
        <x:v>0</x:v>
      </x:c>
      <x:c r="E24" s="264">
        <x:v>0</x:v>
      </x:c>
      <x:c r="F24" s="476">
        <x:v>0</x:v>
      </x:c>
      <x:c r="G24" s="263">
        <x:v>0</x:v>
      </x:c>
      <x:c r="H24" s="264">
        <x:v>0</x:v>
      </x:c>
      <x:c r="I24" s="475">
        <x:v>0</x:v>
      </x:c>
      <x:c r="J24" s="266">
        <x:v>0</x:v>
      </x:c>
      <x:c r="K24" s="266">
        <x:v>0</x:v>
      </x:c>
      <x:c r="L24" s="266">
        <x:v>0</x:v>
      </x:c>
      <x:c r="M24" s="267">
        <x:v>0</x:v>
      </x:c>
      <x:c r="O24" s="75" t="s">
        <x:v>202</x:v>
      </x:c>
      <x:c r="P24" s="75" t="s">
        <x:v>124</x:v>
      </x:c>
      <x:c r="R24" s="65"/>
      <x:c r="S24" s="65"/>
    </x:row>
    <x:row r="25" spans="1:19" ht="15" customHeight="1" x14ac:dyDescent="0.3">
      <x:c r="A25" s="271" t="s">
        <x:v>182</x:v>
      </x:c>
      <x:c r="B25" s="272" t="s">
        <x:v>6</x:v>
      </x:c>
      <x:c r="C25" s="273">
        <x:v>985.000</x:v>
      </x:c>
      <x:c r="D25" s="274">
        <x:v>883.000</x:v>
      </x:c>
      <x:c r="E25" s="275">
        <x:v>1035.000</x:v>
      </x:c>
      <x:c r="F25" s="274">
        <x:v>56.020</x:v>
      </x:c>
      <x:c r="G25" s="274">
        <x:v>32.080</x:v>
      </x:c>
      <x:c r="H25" s="275">
        <x:v>38.960</x:v>
      </x:c>
      <x:c r="I25" s="486">
        <x:v>0.000</x:v>
      </x:c>
      <x:c r="J25" s="481">
        <x:v>0.000</x:v>
      </x:c>
      <x:c r="K25" s="481">
        <x:v>0.000</x:v>
      </x:c>
      <x:c r="L25" s="481">
        <x:v>0.000</x:v>
      </x:c>
      <x:c r="M25" s="487">
        <x:v>0.000</x:v>
      </x:c>
      <x:c r="O25" s="75" t="s">
        <x:v>203</x:v>
      </x:c>
      <x:c r="P25" s="75" t="s">
        <x:v>6</x:v>
      </x:c>
      <x:c r="R25" s="65"/>
      <x:c r="S25" s="65"/>
    </x:row>
    <x:row r="26" spans="1:19" ht="15" customHeight="1" x14ac:dyDescent="0.3">
      <x:c r="A26" s="256"/>
      <x:c r="B26" s="257" t="str">
        <x:f>$R$5</x:f>
        <x:v>PGT (UG fee)</x:v>
      </x:c>
      <x:c r="C26" s="475">
        <x:v>0.000</x:v>
      </x:c>
      <x:c r="D26" s="263">
        <x:v>306.000</x:v>
      </x:c>
      <x:c r="E26" s="264">
        <x:v>284.000</x:v>
      </x:c>
      <x:c r="F26" s="476">
        <x:v>0.000</x:v>
      </x:c>
      <x:c r="G26" s="263">
        <x:v>1.910</x:v>
      </x:c>
      <x:c r="H26" s="264">
        <x:v>0.000</x:v>
      </x:c>
      <x:c r="I26" s="475">
        <x:v>0.000</x:v>
      </x:c>
      <x:c r="J26" s="263">
        <x:v>307.910</x:v>
      </x:c>
      <x:c r="K26" s="263">
        <x:v>284.000</x:v>
      </x:c>
      <x:c r="L26" s="263">
        <x:v>591.910</x:v>
      </x:c>
      <x:c r="M26" s="265">
        <x:v>414337.000</x:v>
      </x:c>
      <x:c r="O26" s="75" t="s">
        <x:v>203</x:v>
      </x:c>
      <x:c r="P26" s="75" t="s">
        <x:v>124</x:v>
      </x:c>
      <x:c r="R26" s="65"/>
      <x:c r="S26" s="65"/>
    </x:row>
    <x:row r="27" spans="1:19" ht="15" customHeight="1" x14ac:dyDescent="0.3">
      <x:c r="A27" s="271" t="s">
        <x:v>183</x:v>
      </x:c>
      <x:c r="B27" s="272" t="s">
        <x:v>6</x:v>
      </x:c>
      <x:c r="C27" s="273">
        <x:v>396.000</x:v>
      </x:c>
      <x:c r="D27" s="274">
        <x:v>581.000</x:v>
      </x:c>
      <x:c r="E27" s="275">
        <x:v>789.000</x:v>
      </x:c>
      <x:c r="F27" s="274">
        <x:v>10.450</x:v>
      </x:c>
      <x:c r="G27" s="274">
        <x:v>5.650</x:v>
      </x:c>
      <x:c r="H27" s="275">
        <x:v>73.330</x:v>
      </x:c>
      <x:c r="I27" s="486">
        <x:v>0.000</x:v>
      </x:c>
      <x:c r="J27" s="481">
        <x:v>0.000</x:v>
      </x:c>
      <x:c r="K27" s="481">
        <x:v>0.000</x:v>
      </x:c>
      <x:c r="L27" s="481">
        <x:v>0.000</x:v>
      </x:c>
      <x:c r="M27" s="487">
        <x:v>0.000</x:v>
      </x:c>
      <x:c r="O27" s="75" t="s">
        <x:v>204</x:v>
      </x:c>
      <x:c r="P27" s="75" t="s">
        <x:v>6</x:v>
      </x:c>
      <x:c r="R27" s="65"/>
      <x:c r="S27" s="65"/>
    </x:row>
    <x:row r="28" spans="1:19" ht="15" customHeight="1" x14ac:dyDescent="0.3">
      <x:c r="A28" s="256"/>
      <x:c r="B28" s="257" t="str">
        <x:f>$R$5</x:f>
        <x:v>PGT (UG fee)</x:v>
      </x:c>
      <x:c r="C28" s="475">
        <x:v>0</x:v>
      </x:c>
      <x:c r="D28" s="263">
        <x:v>0</x:v>
      </x:c>
      <x:c r="E28" s="264">
        <x:v>0</x:v>
      </x:c>
      <x:c r="F28" s="476">
        <x:v>0</x:v>
      </x:c>
      <x:c r="G28" s="263">
        <x:v>0</x:v>
      </x:c>
      <x:c r="H28" s="264">
        <x:v>0</x:v>
      </x:c>
      <x:c r="I28" s="475">
        <x:v>0</x:v>
      </x:c>
      <x:c r="J28" s="263">
        <x:v>0</x:v>
      </x:c>
      <x:c r="K28" s="263">
        <x:v>0</x:v>
      </x:c>
      <x:c r="L28" s="263">
        <x:v>0</x:v>
      </x:c>
      <x:c r="M28" s="265">
        <x:v>0</x:v>
      </x:c>
      <x:c r="O28" s="75" t="s">
        <x:v>204</x:v>
      </x:c>
      <x:c r="P28" s="75" t="s">
        <x:v>124</x:v>
      </x:c>
      <x:c r="R28" s="65"/>
      <x:c r="S28" s="65"/>
    </x:row>
    <x:row r="29" spans="1:19" ht="15" customHeight="1" x14ac:dyDescent="0.3">
      <x:c r="A29" s="271" t="s">
        <x:v>156</x:v>
      </x:c>
      <x:c r="B29" s="272" t="s">
        <x:v>6</x:v>
      </x:c>
      <x:c r="C29" s="273">
        <x:v>67.000</x:v>
      </x:c>
      <x:c r="D29" s="274">
        <x:v>65.000</x:v>
      </x:c>
      <x:c r="E29" s="275">
        <x:v>61.000</x:v>
      </x:c>
      <x:c r="F29" s="274">
        <x:v>0</x:v>
      </x:c>
      <x:c r="G29" s="274">
        <x:v>0</x:v>
      </x:c>
      <x:c r="H29" s="275">
        <x:v>0</x:v>
      </x:c>
      <x:c r="I29" s="276">
        <x:v>67.000</x:v>
      </x:c>
      <x:c r="J29" s="277">
        <x:v>65.000</x:v>
      </x:c>
      <x:c r="K29" s="277">
        <x:v>61.000</x:v>
      </x:c>
      <x:c r="L29" s="277">
        <x:v>193.000</x:v>
      </x:c>
      <x:c r="M29" s="278">
        <x:v>675500.000</x:v>
      </x:c>
      <x:c r="O29" s="75" t="s">
        <x:v>205</x:v>
      </x:c>
      <x:c r="P29" s="75" t="s">
        <x:v>6</x:v>
      </x:c>
      <x:c r="R29" s="65"/>
      <x:c r="S29" s="65"/>
    </x:row>
    <x:row r="30" spans="1:19" ht="15" customHeight="1" x14ac:dyDescent="0.3">
      <x:c r="A30" s="256"/>
      <x:c r="B30" s="257" t="str">
        <x:f>$R$5</x:f>
        <x:v>PGT (UG fee)</x:v>
      </x:c>
      <x:c r="C30" s="475">
        <x:v>0</x:v>
      </x:c>
      <x:c r="D30" s="263">
        <x:v>0</x:v>
      </x:c>
      <x:c r="E30" s="264">
        <x:v>0</x:v>
      </x:c>
      <x:c r="F30" s="476">
        <x:v>0</x:v>
      </x:c>
      <x:c r="G30" s="263">
        <x:v>0</x:v>
      </x:c>
      <x:c r="H30" s="264">
        <x:v>0</x:v>
      </x:c>
      <x:c r="I30" s="475">
        <x:v>0</x:v>
      </x:c>
      <x:c r="J30" s="266">
        <x:v>0</x:v>
      </x:c>
      <x:c r="K30" s="266">
        <x:v>0</x:v>
      </x:c>
      <x:c r="L30" s="266">
        <x:v>0</x:v>
      </x:c>
      <x:c r="M30" s="267">
        <x:v>0</x:v>
      </x:c>
      <x:c r="O30" s="75" t="s">
        <x:v>205</x:v>
      </x:c>
      <x:c r="P30" s="75" t="s">
        <x:v>124</x:v>
      </x:c>
      <x:c r="R30" s="65"/>
      <x:c r="S30" s="65"/>
    </x:row>
    <x:row r="31" spans="1:19" ht="15" customHeight="1" x14ac:dyDescent="0.3">
      <x:c r="A31" s="271" t="s">
        <x:v>157</x:v>
      </x:c>
      <x:c r="B31" s="272" t="s">
        <x:v>6</x:v>
      </x:c>
      <x:c r="C31" s="273">
        <x:v>31.000</x:v>
      </x:c>
      <x:c r="D31" s="274">
        <x:v>24.000</x:v>
      </x:c>
      <x:c r="E31" s="275">
        <x:v>33.000</x:v>
      </x:c>
      <x:c r="F31" s="274">
        <x:v>0</x:v>
      </x:c>
      <x:c r="G31" s="274">
        <x:v>0</x:v>
      </x:c>
      <x:c r="H31" s="275">
        <x:v>0</x:v>
      </x:c>
      <x:c r="I31" s="276">
        <x:v>31.000</x:v>
      </x:c>
      <x:c r="J31" s="277">
        <x:v>24.000</x:v>
      </x:c>
      <x:c r="K31" s="277">
        <x:v>33.000</x:v>
      </x:c>
      <x:c r="L31" s="277">
        <x:v>88.000</x:v>
      </x:c>
      <x:c r="M31" s="278">
        <x:v>308000.000</x:v>
      </x:c>
      <x:c r="O31" s="75" t="s">
        <x:v>206</x:v>
      </x:c>
      <x:c r="P31" s="75" t="s">
        <x:v>6</x:v>
      </x:c>
      <x:c r="R31" s="65"/>
      <x:c r="S31" s="65"/>
    </x:row>
    <x:row r="32" spans="1:19" ht="15" customHeight="1" x14ac:dyDescent="0.3">
      <x:c r="A32" s="256"/>
      <x:c r="B32" s="257" t="str">
        <x:f>$R$5</x:f>
        <x:v>PGT (UG fee)</x:v>
      </x:c>
      <x:c r="C32" s="475">
        <x:v>0</x:v>
      </x:c>
      <x:c r="D32" s="263">
        <x:v>0</x:v>
      </x:c>
      <x:c r="E32" s="264">
        <x:v>0</x:v>
      </x:c>
      <x:c r="F32" s="476">
        <x:v>0</x:v>
      </x:c>
      <x:c r="G32" s="263">
        <x:v>0</x:v>
      </x:c>
      <x:c r="H32" s="264">
        <x:v>0</x:v>
      </x:c>
      <x:c r="I32" s="475">
        <x:v>0</x:v>
      </x:c>
      <x:c r="J32" s="266">
        <x:v>0</x:v>
      </x:c>
      <x:c r="K32" s="266">
        <x:v>0</x:v>
      </x:c>
      <x:c r="L32" s="266">
        <x:v>0</x:v>
      </x:c>
      <x:c r="M32" s="267">
        <x:v>0</x:v>
      </x:c>
      <x:c r="O32" s="75" t="s">
        <x:v>206</x:v>
      </x:c>
      <x:c r="P32" s="75" t="s">
        <x:v>124</x:v>
      </x:c>
      <x:c r="R32" s="65"/>
      <x:c r="S32" s="65"/>
    </x:row>
    <x:row r="33" spans="1:19" ht="15" customHeight="1" x14ac:dyDescent="0.3">
      <x:c r="A33" s="271" t="s">
        <x:v>184</x:v>
      </x:c>
      <x:c r="B33" s="272" t="s">
        <x:v>6</x:v>
      </x:c>
      <x:c r="C33" s="273">
        <x:v>1224.000</x:v>
      </x:c>
      <x:c r="D33" s="274">
        <x:v>1412.000</x:v>
      </x:c>
      <x:c r="E33" s="275">
        <x:v>1653.000</x:v>
      </x:c>
      <x:c r="F33" s="273">
        <x:v>27.730</x:v>
      </x:c>
      <x:c r="G33" s="274">
        <x:v>23.430</x:v>
      </x:c>
      <x:c r="H33" s="275">
        <x:v>23.770</x:v>
      </x:c>
      <x:c r="I33" s="486">
        <x:v>0.000</x:v>
      </x:c>
      <x:c r="J33" s="481">
        <x:v>0.000</x:v>
      </x:c>
      <x:c r="K33" s="481">
        <x:v>0.000</x:v>
      </x:c>
      <x:c r="L33" s="481">
        <x:v>0.000</x:v>
      </x:c>
      <x:c r="M33" s="487">
        <x:v>0.000</x:v>
      </x:c>
      <x:c r="O33" s="75" t="s">
        <x:v>207</x:v>
      </x:c>
      <x:c r="P33" s="75" t="s">
        <x:v>6</x:v>
      </x:c>
      <x:c r="R33" s="65"/>
      <x:c r="S33" s="65"/>
    </x:row>
    <x:row r="34" spans="1:19" ht="15" customHeight="1" x14ac:dyDescent="0.3">
      <x:c r="A34" s="256"/>
      <x:c r="B34" s="257" t="str">
        <x:f>$R$5</x:f>
        <x:v>PGT (UG fee)</x:v>
      </x:c>
      <x:c r="C34" s="475">
        <x:v>0.000</x:v>
      </x:c>
      <x:c r="D34" s="263">
        <x:v>325.000</x:v>
      </x:c>
      <x:c r="E34" s="264">
        <x:v>378.000</x:v>
      </x:c>
      <x:c r="F34" s="476">
        <x:v>0</x:v>
      </x:c>
      <x:c r="G34" s="263">
        <x:v>0</x:v>
      </x:c>
      <x:c r="H34" s="264">
        <x:v>0</x:v>
      </x:c>
      <x:c r="I34" s="475">
        <x:v>0.000</x:v>
      </x:c>
      <x:c r="J34" s="263">
        <x:v>325.000</x:v>
      </x:c>
      <x:c r="K34" s="263">
        <x:v>378.000</x:v>
      </x:c>
      <x:c r="L34" s="263">
        <x:v>703.000</x:v>
      </x:c>
      <x:c r="M34" s="265">
        <x:v>492100.000</x:v>
      </x:c>
      <x:c r="O34" s="75" t="s">
        <x:v>207</x:v>
      </x:c>
      <x:c r="P34" s="75" t="s">
        <x:v>124</x:v>
      </x:c>
      <x:c r="R34" s="65"/>
      <x:c r="S34" s="65"/>
    </x:row>
    <x:row r="35" spans="1:19" ht="15" customHeight="1" x14ac:dyDescent="0.3">
      <x:c r="A35" s="271" t="s">
        <x:v>155</x:v>
      </x:c>
      <x:c r="B35" s="272" t="s">
        <x:v>6</x:v>
      </x:c>
      <x:c r="C35" s="276">
        <x:v>213.000</x:v>
      </x:c>
      <x:c r="D35" s="274">
        <x:v>172.000</x:v>
      </x:c>
      <x:c r="E35" s="279">
        <x:v>167.000</x:v>
      </x:c>
      <x:c r="F35" s="277">
        <x:v>6.480</x:v>
      </x:c>
      <x:c r="G35" s="274">
        <x:v>3.870</x:v>
      </x:c>
      <x:c r="H35" s="279">
        <x:v>0.580</x:v>
      </x:c>
      <x:c r="I35" s="276">
        <x:v>219.480</x:v>
      </x:c>
      <x:c r="J35" s="277">
        <x:v>175.870</x:v>
      </x:c>
      <x:c r="K35" s="277">
        <x:v>167.580</x:v>
      </x:c>
      <x:c r="L35" s="277">
        <x:v>562.930</x:v>
      </x:c>
      <x:c r="M35" s="278">
        <x:v>675516.000</x:v>
      </x:c>
      <x:c r="O35" s="75" t="s">
        <x:v>208</x:v>
      </x:c>
      <x:c r="P35" s="75" t="s">
        <x:v>6</x:v>
      </x:c>
      <x:c r="R35" s="65"/>
    </x:row>
    <x:row r="36" spans="1:19" ht="15" customHeight="1" x14ac:dyDescent="0.3">
      <x:c r="A36" s="256"/>
      <x:c r="B36" s="257" t="str">
        <x:f>$R$5</x:f>
        <x:v>PGT (UG fee)</x:v>
      </x:c>
      <x:c r="C36" s="475">
        <x:v>0.000</x:v>
      </x:c>
      <x:c r="D36" s="263">
        <x:v>8.000</x:v>
      </x:c>
      <x:c r="E36" s="280">
        <x:v>6.000</x:v>
      </x:c>
      <x:c r="F36" s="476">
        <x:v>0</x:v>
      </x:c>
      <x:c r="G36" s="263">
        <x:v>0</x:v>
      </x:c>
      <x:c r="H36" s="280">
        <x:v>0</x:v>
      </x:c>
      <x:c r="I36" s="475">
        <x:v>0.000</x:v>
      </x:c>
      <x:c r="J36" s="266">
        <x:v>8.000</x:v>
      </x:c>
      <x:c r="K36" s="266">
        <x:v>6.000</x:v>
      </x:c>
      <x:c r="L36" s="266">
        <x:v>14.000</x:v>
      </x:c>
      <x:c r="M36" s="267">
        <x:v>26600.000</x:v>
      </x:c>
      <x:c r="O36" s="75" t="s">
        <x:v>208</x:v>
      </x:c>
      <x:c r="P36" s="75" t="s">
        <x:v>124</x:v>
      </x:c>
      <x:c r="R36" s="65"/>
    </x:row>
    <x:row r="37" spans="1:19" ht="15" customHeight="1" x14ac:dyDescent="0.3">
      <x:c r="A37" s="271" t="s">
        <x:v>150</x:v>
      </x:c>
      <x:c r="B37" s="272" t="s">
        <x:v>6</x:v>
      </x:c>
      <x:c r="C37" s="276">
        <x:v>917.000</x:v>
      </x:c>
      <x:c r="D37" s="274">
        <x:v>958.000</x:v>
      </x:c>
      <x:c r="E37" s="279">
        <x:v>1083.000</x:v>
      </x:c>
      <x:c r="F37" s="277">
        <x:v>2.600</x:v>
      </x:c>
      <x:c r="G37" s="274">
        <x:v>4.670</x:v>
      </x:c>
      <x:c r="H37" s="279">
        <x:v>1.870</x:v>
      </x:c>
      <x:c r="I37" s="276">
        <x:v>919.600</x:v>
      </x:c>
      <x:c r="J37" s="277">
        <x:v>962.670</x:v>
      </x:c>
      <x:c r="K37" s="277">
        <x:v>1084.870</x:v>
      </x:c>
      <x:c r="L37" s="277">
        <x:v>2967.140</x:v>
      </x:c>
      <x:c r="M37" s="278">
        <x:v>3560568.000</x:v>
      </x:c>
      <x:c r="O37" s="75" t="s">
        <x:v>209</x:v>
      </x:c>
      <x:c r="P37" s="75" t="s">
        <x:v>6</x:v>
      </x:c>
      <x:c r="R37" s="65"/>
    </x:row>
    <x:row r="38" spans="1:19" ht="15" customHeight="1" x14ac:dyDescent="0.3">
      <x:c r="A38" s="256"/>
      <x:c r="B38" s="257" t="str">
        <x:f>$R$5</x:f>
        <x:v>PGT (UG fee)</x:v>
      </x:c>
      <x:c r="C38" s="475">
        <x:v>0.000</x:v>
      </x:c>
      <x:c r="D38" s="263">
        <x:v>29.000</x:v>
      </x:c>
      <x:c r="E38" s="280">
        <x:v>24.000</x:v>
      </x:c>
      <x:c r="F38" s="476">
        <x:v>0</x:v>
      </x:c>
      <x:c r="G38" s="263">
        <x:v>0</x:v>
      </x:c>
      <x:c r="H38" s="280">
        <x:v>0</x:v>
      </x:c>
      <x:c r="I38" s="475">
        <x:v>0.000</x:v>
      </x:c>
      <x:c r="J38" s="266">
        <x:v>29.000</x:v>
      </x:c>
      <x:c r="K38" s="266">
        <x:v>24.000</x:v>
      </x:c>
      <x:c r="L38" s="266">
        <x:v>53.000</x:v>
      </x:c>
      <x:c r="M38" s="267">
        <x:v>100700.000</x:v>
      </x:c>
      <x:c r="O38" s="75" t="s">
        <x:v>209</x:v>
      </x:c>
      <x:c r="P38" s="75" t="s">
        <x:v>124</x:v>
      </x:c>
      <x:c r="R38" s="65"/>
    </x:row>
    <x:row r="39" spans="1:19" ht="15" customHeight="1" x14ac:dyDescent="0.3">
      <x:c r="A39" s="271" t="s">
        <x:v>152</x:v>
      </x:c>
      <x:c r="B39" s="272" t="s">
        <x:v>6</x:v>
      </x:c>
      <x:c r="C39" s="276">
        <x:v>227.000</x:v>
      </x:c>
      <x:c r="D39" s="274">
        <x:v>186.000</x:v>
      </x:c>
      <x:c r="E39" s="279">
        <x:v>217.000</x:v>
      </x:c>
      <x:c r="F39" s="277">
        <x:v>1.650</x:v>
      </x:c>
      <x:c r="G39" s="274">
        <x:v>2.630</x:v>
      </x:c>
      <x:c r="H39" s="279">
        <x:v>0.000</x:v>
      </x:c>
      <x:c r="I39" s="276">
        <x:v>210.650</x:v>
      </x:c>
      <x:c r="J39" s="277">
        <x:v>180.630</x:v>
      </x:c>
      <x:c r="K39" s="277">
        <x:v>217.000</x:v>
      </x:c>
      <x:c r="L39" s="277">
        <x:v>608.280</x:v>
      </x:c>
      <x:c r="M39" s="278">
        <x:v>729936.000</x:v>
      </x:c>
      <x:c r="O39" s="75" t="s">
        <x:v>210</x:v>
      </x:c>
      <x:c r="P39" s="75" t="s">
        <x:v>6</x:v>
      </x:c>
      <x:c r="R39" s="65"/>
    </x:row>
    <x:row r="40" spans="1:19" ht="15" customHeight="1" x14ac:dyDescent="0.3">
      <x:c r="A40" s="258"/>
      <x:c r="B40" s="259" t="str">
        <x:f>$R$5</x:f>
        <x:v>PGT (UG fee)</x:v>
      </x:c>
      <x:c r="C40" s="478">
        <x:v>0.000</x:v>
      </x:c>
      <x:c r="D40" s="429">
        <x:v>39.000</x:v>
      </x:c>
      <x:c r="E40" s="282">
        <x:v>37.000</x:v>
      </x:c>
      <x:c r="F40" s="482">
        <x:v>0.000</x:v>
      </x:c>
      <x:c r="G40" s="429">
        <x:v>0.300</x:v>
      </x:c>
      <x:c r="H40" s="282">
        <x:v>0.000</x:v>
      </x:c>
      <x:c r="I40" s="478">
        <x:v>0.000</x:v>
      </x:c>
      <x:c r="J40" s="281">
        <x:v>25.300</x:v>
      </x:c>
      <x:c r="K40" s="281">
        <x:v>22.000</x:v>
      </x:c>
      <x:c r="L40" s="281">
        <x:v>47.300</x:v>
      </x:c>
      <x:c r="M40" s="283">
        <x:v>89870.000</x:v>
      </x:c>
      <x:c r="O40" s="75" t="s">
        <x:v>210</x:v>
      </x:c>
      <x:c r="P40" s="75" t="s">
        <x:v>124</x:v>
      </x:c>
      <x:c r="R40" s="65"/>
    </x:row>
    <x:row r="41" spans="1:19" ht="15" customHeight="1" x14ac:dyDescent="0.3">
      <x:c r="A41" s="271" t="s">
        <x:v>153</x:v>
      </x:c>
      <x:c r="B41" s="272" t="s">
        <x:v>6</x:v>
      </x:c>
      <x:c r="C41" s="276">
        <x:v>312.000</x:v>
      </x:c>
      <x:c r="D41" s="274">
        <x:v>380.000</x:v>
      </x:c>
      <x:c r="E41" s="279">
        <x:v>409.000</x:v>
      </x:c>
      <x:c r="F41" s="277">
        <x:v>7.300</x:v>
      </x:c>
      <x:c r="G41" s="274">
        <x:v>2.040</x:v>
      </x:c>
      <x:c r="H41" s="279">
        <x:v>5.580</x:v>
      </x:c>
      <x:c r="I41" s="276">
        <x:v>319.300</x:v>
      </x:c>
      <x:c r="J41" s="277">
        <x:v>382.040</x:v>
      </x:c>
      <x:c r="K41" s="277">
        <x:v>414.580</x:v>
      </x:c>
      <x:c r="L41" s="277">
        <x:v>1115.920</x:v>
      </x:c>
      <x:c r="M41" s="278">
        <x:v>223184.000</x:v>
      </x:c>
      <x:c r="O41" s="75" t="s">
        <x:v>211</x:v>
      </x:c>
      <x:c r="P41" s="75" t="s">
        <x:v>6</x:v>
      </x:c>
      <x:c r="R41" s="65"/>
    </x:row>
    <x:row r="42" spans="1:19" ht="15" customHeight="1" thickBot="1" x14ac:dyDescent="0.35">
      <x:c r="A42" s="258"/>
      <x:c r="B42" s="259" t="str">
        <x:f>$R$5</x:f>
        <x:v>PGT (UG fee)</x:v>
      </x:c>
      <x:c r="C42" s="478">
        <x:v>0.000</x:v>
      </x:c>
      <x:c r="D42" s="429">
        <x:v>196.000</x:v>
      </x:c>
      <x:c r="E42" s="282">
        <x:v>253.000</x:v>
      </x:c>
      <x:c r="F42" s="482">
        <x:v>0.000</x:v>
      </x:c>
      <x:c r="G42" s="429">
        <x:v>2.800</x:v>
      </x:c>
      <x:c r="H42" s="282">
        <x:v>0.000</x:v>
      </x:c>
      <x:c r="I42" s="478">
        <x:v>0.000</x:v>
      </x:c>
      <x:c r="J42" s="281">
        <x:v>198.800</x:v>
      </x:c>
      <x:c r="K42" s="281">
        <x:v>253.000</x:v>
      </x:c>
      <x:c r="L42" s="281">
        <x:v>451.800</x:v>
      </x:c>
      <x:c r="M42" s="283">
        <x:v>406620.000</x:v>
      </x:c>
      <x:c r="O42" s="75" t="s">
        <x:v>211</x:v>
      </x:c>
      <x:c r="P42" s="75" t="s">
        <x:v>124</x:v>
      </x:c>
      <x:c r="R42" s="65"/>
    </x:row>
    <x:row r="43" spans="1:19" ht="15" customHeight="1" thickTop="1" x14ac:dyDescent="0.3">
      <x:c r="A43" s="284" t="s">
        <x:v>3</x:v>
      </x:c>
      <x:c r="B43" s="285" t="s">
        <x:v>6</x:v>
      </x:c>
      <x:c r="C43" s="286">
        <x:f>SUM(C11,C13,C15,C17,C19,C21,C23,C25,C27,C29,C31,C33,C35,C37,C39,C41)</x:f>
        <x:v>0</x:v>
      </x:c>
      <x:c r="D43" s="287">
        <x:f t="shared" ref="D43:H43" si="0">SUM(D7,D9,D11,D13,D15,D17,D19,D21,D23,D25,D27,D29,D31,D33,D35,D37,D39,D41)</x:f>
        <x:v>0</x:v>
      </x:c>
      <x:c r="E43" s="288">
        <x:f t="shared" si="0"/>
        <x:v>0</x:v>
      </x:c>
      <x:c r="F43" s="287">
        <x:f>SUM(F11,F13,F15,F17,F19,F21,F23,F25,F27,F29,F31,F33,F35,F37,F39,F41)</x:f>
        <x:v>0</x:v>
      </x:c>
      <x:c r="G43" s="287">
        <x:f t="shared" si="0"/>
        <x:v>0</x:v>
      </x:c>
      <x:c r="H43" s="288">
        <x:f t="shared" si="0"/>
        <x:v>0</x:v>
      </x:c>
      <x:c r="I43" s="286">
        <x:f>SUM(I15,I17,I19,I21,I23,I29,I31,I35,I37,I39,I41)</x:f>
        <x:v>0</x:v>
      </x:c>
      <x:c r="J43" s="287">
        <x:f>SUM(J15,J17,J19,J21,J23,J29,J31,J35,J37,J39,J41)</x:f>
        <x:v>0</x:v>
      </x:c>
      <x:c r="K43" s="287">
        <x:f>SUM(K15,K17,K19,K21,K23,K29,K31,K35,K37,K39,K41)</x:f>
        <x:v>0</x:v>
      </x:c>
      <x:c r="L43" s="287">
        <x:f>SUM(L15,L17,L19,L21,L23,L29,L31,L35,L37,L39,L41)</x:f>
        <x:v>0</x:v>
      </x:c>
      <x:c r="M43" s="289">
        <x:f>SUM(M15,M17,M19,M21,M23,M29,M31,M35,M37,M39,M41)</x:f>
        <x:v>0</x:v>
      </x:c>
      <x:c r="R43" s="65"/>
    </x:row>
    <x:row r="44" spans="1:19" ht="15" customHeight="1" x14ac:dyDescent="0.3">
      <x:c r="A44" s="290"/>
      <x:c r="B44" s="428" t="str">
        <x:f>$R$5</x:f>
        <x:v>PGT (UG fee)</x:v>
      </x:c>
      <x:c r="C44" s="479"/>
      <x:c r="D44" s="430">
        <x:f t="shared" ref="D44:H44" si="1">SUM(D8,D10,D12,D14,D16,D18,D20,D22,D24,D26,D28,D30,D32,D34,D36,D38,D40,D42)</x:f>
        <x:v>0</x:v>
      </x:c>
      <x:c r="E44" s="292">
        <x:f t="shared" si="1"/>
        <x:v>0</x:v>
      </x:c>
      <x:c r="F44" s="483"/>
      <x:c r="G44" s="430">
        <x:f t="shared" si="1"/>
        <x:v>0</x:v>
      </x:c>
      <x:c r="H44" s="292">
        <x:f t="shared" si="1"/>
        <x:v>0</x:v>
      </x:c>
      <x:c r="I44" s="483"/>
      <x:c r="J44" s="430">
        <x:f>SUM(J12,J14,J16,J18,J20,J22,J24,J26,J28,J30,J32,J34,J36,J38,J40,J42)</x:f>
        <x:v>0</x:v>
      </x:c>
      <x:c r="K44" s="430">
        <x:f>SUM(K12,K14,K16,K18,K20,K22,K24,K26,K28,K30,K32,K34,K36,K38,K40,K42)</x:f>
        <x:v>0</x:v>
      </x:c>
      <x:c r="L44" s="291">
        <x:f>SUM(L12,L14,L16,L18,L20,L22,L24,L26,L28,L30,L32,L34,L36,L38,L40,L42)</x:f>
        <x:v>0</x:v>
      </x:c>
      <x:c r="M44" s="293">
        <x:f>SUM(M12,M14,M16,M18,M20,M22,M24,M26,M28,M30,M32,M34,M36,M38,M40,M42)</x:f>
        <x:v>0</x:v>
      </x:c>
      <x:c r="R44" s="65"/>
    </x:row>
    <x:row r="45" spans="1:19" ht="15" customHeight="1" thickBot="1" x14ac:dyDescent="0.35">
      <x:c r="A45" s="294"/>
      <x:c r="B45" s="295" t="s">
        <x:v>4</x:v>
      </x:c>
      <x:c r="C45" s="296">
        <x:f>SUM(C7:C42)</x:f>
        <x:v>0</x:v>
      </x:c>
      <x:c r="D45" s="297">
        <x:f t="shared" ref="D45:H45" si="2">SUM(D7:D42)</x:f>
        <x:v>0</x:v>
      </x:c>
      <x:c r="E45" s="298">
        <x:f t="shared" si="2"/>
        <x:v>0</x:v>
      </x:c>
      <x:c r="F45" s="297">
        <x:f t="shared" si="2"/>
        <x:v>0</x:v>
      </x:c>
      <x:c r="G45" s="297">
        <x:f t="shared" si="2"/>
        <x:v>0</x:v>
      </x:c>
      <x:c r="H45" s="298">
        <x:f t="shared" si="2"/>
        <x:v>0</x:v>
      </x:c>
      <x:c r="I45" s="296">
        <x:f>I43</x:f>
        <x:v>0</x:v>
      </x:c>
      <x:c r="J45" s="297">
        <x:f>SUM(J43:J44)</x:f>
        <x:v>0</x:v>
      </x:c>
      <x:c r="K45" s="297">
        <x:f>SUM(K43:K44)</x:f>
        <x:v>0</x:v>
      </x:c>
      <x:c r="L45" s="297">
        <x:f>SUM(L43:L44)</x:f>
        <x:v>0</x:v>
      </x:c>
      <x:c r="M45" s="539">
        <x:f>SUM(M43:M44)</x:f>
        <x:v>0</x:v>
      </x:c>
      <x:c r="R45" s="65"/>
    </x:row>
    <x:row r="47" spans="1:19" hidden="1" x14ac:dyDescent="0.3">
      <x:c r="A47" s="70" t="s">
        <x:v>212</x:v>
      </x:c>
      <x:c r="B47" s="70"/>
      <x:c r="C47" s="75" t="s">
        <x:v>2</x:v>
      </x:c>
      <x:c r="D47" s="75" t="s">
        <x:v>2</x:v>
      </x:c>
      <x:c r="E47" s="75" t="s">
        <x:v>2</x:v>
      </x:c>
      <x:c r="F47" s="75" t="s">
        <x:v>1</x:v>
      </x:c>
      <x:c r="G47" s="75" t="s">
        <x:v>1</x:v>
      </x:c>
      <x:c r="H47" s="75" t="s">
        <x:v>1</x:v>
      </x:c>
      <x:c r="I47" s="75" t="s">
        <x:v>213</x:v>
      </x:c>
      <x:c r="J47" s="75" t="s">
        <x:v>213</x:v>
      </x:c>
      <x:c r="K47" s="75" t="s">
        <x:v>213</x:v>
      </x:c>
      <x:c r="L47" s="75" t="s">
        <x:v>213</x:v>
      </x:c>
      <x:c r="M47" s="75" t="s">
        <x:v>213</x:v>
      </x:c>
    </x:row>
    <x:row r="48" spans="1:19" hidden="1" x14ac:dyDescent="0.3">
      <x:c r="C48" s="75" t="s">
        <x:v>383</x:v>
      </x:c>
      <x:c r="D48" s="75" t="s">
        <x:v>384</x:v>
      </x:c>
      <x:c r="E48" s="75" t="s">
        <x:v>385</x:v>
      </x:c>
      <x:c r="F48" s="75" t="s">
        <x:v>383</x:v>
      </x:c>
      <x:c r="G48" s="75" t="s">
        <x:v>384</x:v>
      </x:c>
      <x:c r="H48" s="75" t="s">
        <x:v>385</x:v>
      </x:c>
      <x:c r="I48" s="75" t="s">
        <x:v>190</x:v>
      </x:c>
      <x:c r="J48" s="75" t="s">
        <x:v>191</x:v>
      </x:c>
      <x:c r="K48" s="75" t="s">
        <x:v>346</x:v>
      </x:c>
      <x:c r="L48" s="75" t="s">
        <x:v>386</x:v>
      </x:c>
      <x:c r="M48" s="75" t="s">
        <x:v>382</x:v>
      </x:c>
    </x:row>
  </x:sheetData>
  <x:mergeCells count="6">
    <x:mergeCell ref="A1:K1"/>
    <x:mergeCell ref="M4:M6"/>
    <x:mergeCell ref="C5:E5"/>
    <x:mergeCell ref="F5:H5"/>
    <x:mergeCell ref="C4:H4"/>
    <x:mergeCell ref="I4:L5"/>
  </x:mergeCells>
  <x: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x:cfRule type="cellIs" dxfId="6" priority="3" operator="equal">
      <x:formula>0</x:formula>
    </x:cfRule>
  </x:conditionalFormatting>
  <x: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x:cfRule type="cellIs" dxfId="5" priority="1" operator="equal">
      <x:formula>0</x:formula>
    </x:cfRule>
  </x:conditionalFormatting>
  <x:pageMargins left="0.70866141732283472" right="0.70866141732283472" top="0.74803149606299213" bottom="0.74803149606299213" header="0.31496062992125984" footer="0.31496062992125984"/>
  <x:pageSetup paperSize="9" scale="71" orientation="landscape" r:id="rId1"/>
  <x:headerFooter>
    <x:oddHeader>&amp;CPage &amp;P&amp;R&amp;F</x:oddHeader>
  </x:headerFooter>
  <x:ignoredErrors>
    <x:ignoredError sqref="K2:M5 L1 A2:C2 F2:F6 H2:I5 E2:E5 E10 H10:I42 I6 K8:M8 L6:M6 F10:F32 I7:I9 A45:B45 A43:B44 A4:B4 B3:C3 A6:C42 A5:B5 K10:M42 F34:F42" unlockedFormula="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24">
    <x:tabColor theme="6" tint="0.39997558519241921"/>
    <x:pageSetUpPr fitToPage="1"/>
  </x:sheetPr>
  <x:dimension ref="A1:L16"/>
  <x:sheetViews>
    <x:sheetView showGridLines="0" workbookViewId="0"/>
  </x:sheetViews>
  <x:sheetFormatPr defaultColWidth="9.1796875" defaultRowHeight="12.5" x14ac:dyDescent="0.25"/>
  <x:cols>
    <x:col min="1" max="1" width="20.81640625" style="525" customWidth="1"/>
    <x:col min="2" max="2" width="36.26953125" style="525" customWidth="1"/>
    <x:col min="3" max="3" width="25.08984375" style="525" customWidth="1"/>
    <x:col min="4" max="4" width="5.81640625" style="525" customWidth="1"/>
    <x:col min="5" max="5" width="17.54296875" style="525" hidden="1" customWidth="1"/>
    <x:col min="6" max="16384" width="9.1796875" style="525"/>
  </x:cols>
  <x:sheetData>
    <x:row r="1" spans="1:12" ht="14" x14ac:dyDescent="0.3">
      <x:c r="A1" s="437" t="str">
        <x:f>TABLEA</x:f>
        <x:v xml:space="preserve">Provider </x:v>
      </x:c>
      <x:c r="B1" s="437"/>
      <x:c r="C1" s="437"/>
      <x:c r="D1" s="437"/>
      <x:c r="F1" s="437"/>
      <x:c r="G1" s="437"/>
      <x:c r="H1" s="437"/>
      <x:c r="I1" s="437"/>
      <x:c r="J1" s="437"/>
      <x:c r="K1" s="437"/>
      <x:c r="L1" s="437"/>
    </x:row>
    <x:row r="3" spans="1:12" ht="15.5" x14ac:dyDescent="0.25">
      <x:c r="A3" s="112" t="s">
        <x:v>387</x:v>
      </x:c>
    </x:row>
    <x:row r="4" spans="1:12" x14ac:dyDescent="0.25">
      <x:c r="C4" s="535"/>
      <x:c r="D4" s="535"/>
      <x:c r="E4" s="536"/>
    </x:row>
    <x:row r="5" spans="1:12" ht="62.9" customHeight="1" thickBot="1" x14ac:dyDescent="0.35">
      <x:c r="A5" s="575" t="s">
        <x:v>406</x:v>
      </x:c>
      <x:c r="B5" s="575"/>
      <x:c r="C5" s="439"/>
      <x:c r="D5" s="438"/>
      <x:c r="E5" s="179" t="s">
        <x:v>110</x:v>
      </x:c>
    </x:row>
    <x:row r="6" spans="1:12" ht="13.5" x14ac:dyDescent="0.3">
      <x:c r="A6" s="76"/>
      <x:c r="B6" s="440" t="s">
        <x:v>336</x:v>
      </x:c>
      <x:c r="C6" s="520">
        <x:v>12698.2264421381</x:v>
      </x:c>
      <x:c r="D6" s="78"/>
      <x:c r="E6" s="224" t="s">
        <x:v>397</x:v>
      </x:c>
    </x:row>
    <x:row r="7" spans="1:12" ht="13.5" x14ac:dyDescent="0.3">
      <x:c r="A7" s="76"/>
      <x:c r="B7" s="440" t="s">
        <x:v>337</x:v>
      </x:c>
      <x:c r="C7" s="534">
        <x:v>13063.5432080602</x:v>
      </x:c>
      <x:c r="D7" s="81"/>
      <x:c r="E7" s="224" t="s">
        <x:v>398</x:v>
      </x:c>
    </x:row>
    <x:row r="8" spans="1:12" ht="13.5" x14ac:dyDescent="0.3">
      <x:c r="A8" s="76"/>
      <x:c r="B8" s="440" t="s">
        <x:v>338</x:v>
      </x:c>
      <x:c r="C8" s="534">
        <x:v>5463.50867092666</x:v>
      </x:c>
      <x:c r="D8" s="81"/>
      <x:c r="E8" s="224" t="s">
        <x:v>399</x:v>
      </x:c>
    </x:row>
    <x:row r="9" spans="1:12" ht="13.5" x14ac:dyDescent="0.3">
      <x:c r="A9" s="76"/>
      <x:c r="B9" s="440" t="s">
        <x:v>339</x:v>
      </x:c>
      <x:c r="C9" s="534">
        <x:v>1280.64848406899</x:v>
      </x:c>
      <x:c r="D9" s="81"/>
      <x:c r="E9" s="224" t="s">
        <x:v>415</x:v>
      </x:c>
    </x:row>
    <x:row r="10" spans="1:12" ht="13.5" x14ac:dyDescent="0.3">
      <x:c r="A10" s="76"/>
      <x:c r="B10" s="440" t="s">
        <x:v>345</x:v>
      </x:c>
      <x:c r="C10" s="534">
        <x:v>32349.3630767864</x:v>
      </x:c>
      <x:c r="D10" s="81"/>
      <x:c r="E10" s="224" t="s">
        <x:v>400</x:v>
      </x:c>
    </x:row>
    <x:row r="11" spans="1:12" ht="27.9" customHeight="1" x14ac:dyDescent="0.3">
      <x:c r="A11" s="76"/>
      <x:c r="B11" s="440" t="s">
        <x:v>334</x:v>
      </x:c>
      <x:c r="C11" s="520">
        <x:v>775.34984607000001</x:v>
      </x:c>
      <x:c r="D11" s="81"/>
      <x:c r="E11" s="533"/>
    </x:row>
    <x:row r="12" spans="1:12" ht="16" thickBot="1" x14ac:dyDescent="0.35">
      <x:c r="A12" s="87"/>
      <x:c r="B12" s="442" t="s">
        <x:v>20</x:v>
      </x:c>
      <x:c r="C12" s="538">
        <x:v>25082070</x:v>
      </x:c>
      <x:c r="D12" s="441"/>
      <x:c r="E12" s="224" t="s">
        <x:v>401</x:v>
      </x:c>
    </x:row>
    <x:row r="13" spans="1:12" x14ac:dyDescent="0.25">
      <x:c r="E13" s="536"/>
    </x:row>
    <x:row r="14" spans="1:12" x14ac:dyDescent="0.25">
      <x:c r="A14" s="525" t="s">
        <x:v>375</x:v>
      </x:c>
      <x:c r="E14" s="536"/>
    </x:row>
    <x:row r="15" spans="1:12" x14ac:dyDescent="0.25">
      <x:c r="E15" s="536"/>
    </x:row>
    <x:row r="16" spans="1:12" ht="13.5" hidden="1" x14ac:dyDescent="0.25">
      <x:c r="C16" s="224" t="s">
        <x:v>109</x:v>
      </x:c>
    </x:row>
  </x:sheetData>
  <x:mergeCells count="1">
    <x:mergeCell ref="A5:B5"/>
  </x:mergeCells>
  <x:conditionalFormatting sqref="A1">
    <x:cfRule type="cellIs" dxfId="4" priority="7" operator="equal">
      <x:formula>0</x:formula>
    </x:cfRule>
  </x:conditionalFormatting>
  <x:conditionalFormatting sqref="C6:D12">
    <x:cfRule type="cellIs" dxfId="3" priority="6" operator="equal">
      <x:formula>0</x:formula>
    </x:cfRule>
  </x:conditionalFormatting>
  <x:pageMargins left="0.70866141732283472" right="0.70866141732283472" top="0.74803149606299213" bottom="0.74803149606299213" header="0.31496062992125984" footer="0.31496062992125984"/>
  <x:pageSetup paperSize="9" scale="96" orientation="landscape" r:id="rId1"/>
  <x:headerFooter>
    <x:oddHeader>&amp;CPage &amp;P&amp;R&amp;F</x:oddHeader>
  </x:headerFooter>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5">
    <x:tabColor theme="6" tint="0.39997558519241921"/>
  </x:sheetPr>
  <x:dimension ref="A1:AE99"/>
  <x:sheetViews>
    <x:sheetView showGridLines="0" zoomScaleNormal="100" workbookViewId="0">
      <x:pane xSplit="4" ySplit="4" topLeftCell="E5" activePane="bottomRight" state="frozen"/>
      <x:selection sqref="A1:J1"/>
      <x:selection pane="topRight" sqref="A1:J1"/>
      <x:selection pane="bottomLeft" sqref="A1:J1"/>
      <x:selection pane="bottomRight" sqref="A1:J1"/>
    </x:sheetView>
  </x:sheetViews>
  <x:sheetFormatPr defaultColWidth="9.1796875" defaultRowHeight="13.5" x14ac:dyDescent="0.3"/>
  <x:cols>
    <x:col min="1" max="1" width="7.453125" style="57" customWidth="1"/>
    <x:col min="2" max="2" width="10.453125" style="57" customWidth="1"/>
    <x:col min="3" max="3" width="21.1796875" style="57" customWidth="1"/>
    <x:col min="4" max="4" width="11" style="57" customWidth="1"/>
    <x:col min="5" max="5" width="13.54296875" style="57" customWidth="1"/>
    <x:col min="6" max="6" width="14.7265625" style="57" customWidth="1"/>
    <x:col min="7" max="7" width="13.453125" style="57" customWidth="1"/>
    <x:col min="8" max="8" width="14.81640625" style="57" customWidth="1"/>
    <x:col min="9" max="9" width="13.1796875" style="57" customWidth="1"/>
    <x:col min="10" max="10" width="13.08984375" style="57" customWidth="1"/>
    <x:col min="11" max="11" width="14.6328125" style="57" customWidth="1"/>
    <x:col min="12" max="12" width="13.453125" style="57" customWidth="1"/>
    <x:col min="13" max="13" width="15.81640625" style="57" customWidth="1"/>
    <x:col min="14" max="14" width="13.81640625" style="57" customWidth="1"/>
    <x:col min="15" max="15" width="9.26953125" style="163" customWidth="1"/>
    <x:col min="16" max="16" width="14.453125" style="57" customWidth="1"/>
    <x:col min="17" max="17" width="14.26953125" style="57" customWidth="1"/>
    <x:col min="18" max="18" width="18.26953125" style="57" customWidth="1"/>
    <x:col min="19" max="19" width="15.1796875" style="57" customWidth="1"/>
    <x:col min="20" max="20" width="15.6328125" style="57" customWidth="1"/>
    <x:col min="21" max="21" width="13.90625" style="57" customWidth="1"/>
    <x:col min="22" max="22" width="9.1796875" style="57" customWidth="1"/>
    <x:col min="23" max="23" width="11.1796875" style="57" hidden="1" customWidth="1"/>
    <x:col min="24" max="24" width="8.26953125" style="57" hidden="1" customWidth="1"/>
    <x:col min="25" max="25" width="10.453125" style="57" hidden="1" customWidth="1"/>
    <x:col min="26" max="26" width="8.81640625" style="57" hidden="1" customWidth="1"/>
    <x:col min="27" max="29" width="9.1796875" style="57" customWidth="1"/>
    <x:col min="30" max="31" width="9.1796875" style="57" hidden="1" customWidth="1"/>
    <x:col min="32" max="16384" width="9.1796875" style="57"/>
  </x:cols>
  <x:sheetData>
    <x:row r="1" spans="1:30" ht="15.75" customHeight="1" x14ac:dyDescent="0.3">
      <x:c r="A1" s="560" t="str">
        <x:f>'A Summary'!J8</x:f>
        <x:v xml:space="preserve">Provider </x:v>
      </x:c>
      <x:c r="B1" s="560"/>
      <x:c r="C1" s="560"/>
      <x:c r="D1" s="560"/>
      <x:c r="E1" s="560"/>
      <x:c r="F1" s="560"/>
      <x:c r="G1" s="560"/>
      <x:c r="H1" s="560"/>
      <x:c r="I1" s="560"/>
      <x:c r="J1" s="560"/>
      <x:c r="K1" s="111"/>
      <x:c r="L1" s="111"/>
      <x:c r="M1" s="111"/>
      <x:c r="U1" s="111"/>
    </x:row>
    <x:row r="2" spans="1:30" ht="15" customHeight="1" x14ac:dyDescent="0.3">
      <x:c r="B2" s="58"/>
      <x:c r="C2" s="58"/>
      <x:c r="F2" s="65"/>
      <x:c r="G2" s="65"/>
      <x:c r="H2" s="65"/>
      <x:c r="I2" s="65"/>
      <x:c r="J2" s="65"/>
    </x:row>
    <x:row r="3" spans="1:30" ht="22.65" customHeight="1" thickBot="1" x14ac:dyDescent="0.35">
      <x:c r="A3" s="299" t="s">
        <x:v>341</x:v>
      </x:c>
      <x:c r="F3" s="65"/>
      <x:c r="G3" s="65"/>
      <x:c r="H3" s="65"/>
      <x:c r="I3" s="65"/>
      <x:c r="J3" s="65"/>
      <x:c r="P3" s="561" t="s">
        <x:v>376</x:v>
      </x:c>
      <x:c r="Q3" s="561"/>
      <x:c r="R3" s="561"/>
      <x:c r="S3" s="561"/>
      <x:c r="T3" s="561"/>
      <x:c r="U3" s="561"/>
      <x:c r="V3" s="65"/>
    </x:row>
    <x:row r="4" spans="1:30" s="114" customFormat="1" ht="69.75" customHeight="1" x14ac:dyDescent="0.3">
      <x:c r="A4" s="433" t="s">
        <x:v>13</x:v>
      </x:c>
      <x:c r="B4" s="433" t="s">
        <x:v>0</x:v>
      </x:c>
      <x:c r="C4" s="433" t="s">
        <x:v>5</x:v>
      </x:c>
      <x:c r="D4" s="178" t="s">
        <x:v>10</x:v>
      </x:c>
      <x:c r="E4" s="434" t="s">
        <x:v>354</x:v>
      </x:c>
      <x:c r="F4" s="431" t="s">
        <x:v>379</x:v>
      </x:c>
      <x:c r="G4" s="431" t="s">
        <x:v>355</x:v>
      </x:c>
      <x:c r="H4" s="431" t="s">
        <x:v>356</x:v>
      </x:c>
      <x:c r="I4" s="431" t="s">
        <x:v>93</x:v>
      </x:c>
      <x:c r="J4" s="436" t="s">
        <x:v>330</x:v>
      </x:c>
      <x:c r="K4" s="435" t="s">
        <x:v>102</x:v>
      </x:c>
      <x:c r="L4" s="432" t="s">
        <x:v>94</x:v>
      </x:c>
      <x:c r="M4" s="432" t="s">
        <x:v>313</x:v>
      </x:c>
      <x:c r="N4" s="432" t="s">
        <x:v>95</x:v>
      </x:c>
      <x:c r="O4" s="542"/>
      <x:c r="P4" s="432" t="s">
        <x:v>366</x:v>
      </x:c>
      <x:c r="Q4" s="432" t="s">
        <x:v>367</x:v>
      </x:c>
      <x:c r="R4" s="432" t="s">
        <x:v>409</x:v>
      </x:c>
      <x:c r="S4" s="432" t="s">
        <x:v>94</x:v>
      </x:c>
      <x:c r="T4" s="432" t="s">
        <x:v>313</x:v>
      </x:c>
      <x:c r="U4" s="432" t="s">
        <x:v>95</x:v>
      </x:c>
      <x:c r="W4" s="300" t="s">
        <x:v>30</x:v>
      </x:c>
      <x:c r="X4" s="300" t="s">
        <x:v>31</x:v>
      </x:c>
      <x:c r="Y4" s="300" t="s">
        <x:v>32</x:v>
      </x:c>
      <x:c r="Z4" s="300" t="s">
        <x:v>33</x:v>
      </x:c>
      <x:c r="AB4" s="449"/>
    </x:row>
    <x:row r="5" spans="1:30" x14ac:dyDescent="0.3">
      <x:c r="A5" s="301" t="s">
        <x:v>7</x:v>
      </x:c>
      <x:c r="B5" s="301" t="s">
        <x:v>303</x:v>
      </x:c>
      <x:c r="C5" s="301" t="s">
        <x:v>6</x:v>
      </x:c>
      <x:c r="D5" s="302" t="s">
        <x:v>12</x:v>
      </x:c>
      <x:c r="E5" s="141">
        <x:v>15341.150</x:v>
      </x:c>
      <x:c r="F5" s="462">
        <x:v>0.000</x:v>
      </x:c>
      <x:c r="G5" s="462">
        <x:v>0.000</x:v>
      </x:c>
      <x:c r="H5" s="142">
        <x:v>118.000</x:v>
      </x:c>
      <x:c r="I5" s="142">
        <x:v>66</x:v>
      </x:c>
      <x:c r="J5" s="303">
        <x:v>15525.15</x:v>
      </x:c>
      <x:c r="K5" s="494">
        <x:v>0</x:v>
      </x:c>
      <x:c r="L5" s="495">
        <x:v>0</x:v>
      </x:c>
      <x:c r="M5" s="495">
        <x:v>0</x:v>
      </x:c>
      <x:c r="N5" s="304">
        <x:v>3721999.14</x:v>
      </x:c>
      <x:c r="P5" s="462">
        <x:v>0.000</x:v>
      </x:c>
      <x:c r="Q5" s="142">
        <x:v>221.000</x:v>
      </x:c>
      <x:c r="R5" s="142">
        <x:v>339.000</x:v>
      </x:c>
      <x:c r="S5" s="462">
        <x:v>0</x:v>
      </x:c>
      <x:c r="T5" s="462">
        <x:v>0</x:v>
      </x:c>
      <x:c r="U5" s="143">
        <x:v>19893</x:v>
      </x:c>
      <x:c r="W5" s="120" t="s">
        <x:v>7</x:v>
      </x:c>
      <x:c r="X5" s="120" t="s">
        <x:v>2</x:v>
      </x:c>
      <x:c r="Y5" s="120" t="s">
        <x:v>6</x:v>
      </x:c>
      <x:c r="Z5" s="120" t="s">
        <x:v>23</x:v>
      </x:c>
      <x:c r="AB5" s="65"/>
      <x:c r="AD5" s="58" t="s">
        <x:v>122</x:v>
      </x:c>
    </x:row>
    <x:row r="6" spans="1:30" x14ac:dyDescent="0.3">
      <x:c r="A6" s="163"/>
      <x:c r="B6" s="163"/>
      <x:c r="C6" s="305"/>
      <x:c r="D6" s="306" t="s">
        <x:v>11</x:v>
      </x:c>
      <x:c r="E6" s="127">
        <x:v>8310.000</x:v>
      </x:c>
      <x:c r="F6" s="455">
        <x:v>0.000</x:v>
      </x:c>
      <x:c r="G6" s="455">
        <x:v>0.000</x:v>
      </x:c>
      <x:c r="H6" s="128">
        <x:v>0.000</x:v>
      </x:c>
      <x:c r="I6" s="128">
        <x:v>61</x:v>
      </x:c>
      <x:c r="J6" s="307">
        <x:v>8371</x:v>
      </x:c>
      <x:c r="K6" s="496">
        <x:v>0</x:v>
      </x:c>
      <x:c r="L6" s="497">
        <x:v>0</x:v>
      </x:c>
      <x:c r="M6" s="497">
        <x:v>0</x:v>
      </x:c>
      <x:c r="N6" s="308">
        <x:v>2185089</x:v>
      </x:c>
      <x:c r="P6" s="455">
        <x:v>0.000</x:v>
      </x:c>
      <x:c r="Q6" s="128">
        <x:v>0.000</x:v>
      </x:c>
      <x:c r="R6" s="128">
        <x:v>0.000</x:v>
      </x:c>
      <x:c r="S6" s="455">
        <x:v>0</x:v>
      </x:c>
      <x:c r="T6" s="455">
        <x:v>0</x:v>
      </x:c>
      <x:c r="U6" s="129">
        <x:v>0</x:v>
      </x:c>
      <x:c r="W6" s="120" t="s">
        <x:v>7</x:v>
      </x:c>
      <x:c r="X6" s="120" t="s">
        <x:v>2</x:v>
      </x:c>
      <x:c r="Y6" s="120" t="s">
        <x:v>6</x:v>
      </x:c>
      <x:c r="Z6" s="120" t="s">
        <x:v>24</x:v>
      </x:c>
      <x:c r="AB6" s="65"/>
      <x:c r="AD6" s="58" t="s">
        <x:v>124</x:v>
      </x:c>
    </x:row>
    <x:row r="7" spans="1:30" x14ac:dyDescent="0.3">
      <x:c r="A7" s="163"/>
      <x:c r="B7" s="163"/>
      <x:c r="C7" s="309" t="str">
        <x:f>$AD$8</x:f>
        <x:v>PGT (Masters' loan)</x:v>
      </x:c>
      <x:c r="D7" s="310" t="s">
        <x:v>12</x:v>
      </x:c>
      <x:c r="E7" s="132">
        <x:v>1.000</x:v>
      </x:c>
      <x:c r="F7" s="456">
        <x:v>0.000</x:v>
      </x:c>
      <x:c r="G7" s="456">
        <x:v>0.000</x:v>
      </x:c>
      <x:c r="H7" s="456">
        <x:v>0.000</x:v>
      </x:c>
      <x:c r="I7" s="134">
        <x:v>0</x:v>
      </x:c>
      <x:c r="J7" s="311">
        <x:v>1</x:v>
      </x:c>
      <x:c r="K7" s="495">
        <x:v>0</x:v>
      </x:c>
      <x:c r="L7" s="495">
        <x:v>0</x:v>
      </x:c>
      <x:c r="M7" s="495">
        <x:v>0</x:v>
      </x:c>
      <x:c r="N7" s="312">
        <x:v>0</x:v>
      </x:c>
      <x:c r="P7" s="456">
        <x:v>0.000</x:v>
      </x:c>
      <x:c r="Q7" s="456">
        <x:v>0.000</x:v>
      </x:c>
      <x:c r="R7" s="456">
        <x:v>0.000</x:v>
      </x:c>
      <x:c r="S7" s="456">
        <x:v>0</x:v>
      </x:c>
      <x:c r="T7" s="456">
        <x:v>0</x:v>
      </x:c>
      <x:c r="U7" s="470">
        <x:v>0</x:v>
      </x:c>
      <x:c r="W7" s="120" t="s">
        <x:v>7</x:v>
      </x:c>
      <x:c r="X7" s="120" t="s">
        <x:v>2</x:v>
      </x:c>
      <x:c r="Y7" s="120" t="s">
        <x:v>99</x:v>
      </x:c>
      <x:c r="Z7" s="120" t="s">
        <x:v>23</x:v>
      </x:c>
      <x:c r="AB7" s="65"/>
      <x:c r="AD7" s="57" t="s">
        <x:v>332</x:v>
      </x:c>
    </x:row>
    <x:row r="8" spans="1:30" x14ac:dyDescent="0.3">
      <x:c r="A8" s="163"/>
      <x:c r="B8" s="163"/>
      <x:c r="C8" s="305"/>
      <x:c r="D8" s="306" t="s">
        <x:v>11</x:v>
      </x:c>
      <x:c r="E8" s="127">
        <x:v>1127.820</x:v>
      </x:c>
      <x:c r="F8" s="455">
        <x:v>0.000</x:v>
      </x:c>
      <x:c r="G8" s="455">
        <x:v>0.000</x:v>
      </x:c>
      <x:c r="H8" s="455">
        <x:v>0.000</x:v>
      </x:c>
      <x:c r="I8" s="128">
        <x:v>0</x:v>
      </x:c>
      <x:c r="J8" s="307">
        <x:v>1127.82</x:v>
      </x:c>
      <x:c r="K8" s="497">
        <x:v>0</x:v>
      </x:c>
      <x:c r="L8" s="497">
        <x:v>0</x:v>
      </x:c>
      <x:c r="M8" s="497">
        <x:v>0</x:v>
      </x:c>
      <x:c r="N8" s="308">
        <x:v>1021689.35</x:v>
      </x:c>
      <x:c r="P8" s="455">
        <x:v>0.000</x:v>
      </x:c>
      <x:c r="Q8" s="455">
        <x:v>0.000</x:v>
      </x:c>
      <x:c r="R8" s="455">
        <x:v>0.000</x:v>
      </x:c>
      <x:c r="S8" s="455">
        <x:v>0</x:v>
      </x:c>
      <x:c r="T8" s="455">
        <x:v>0</x:v>
      </x:c>
      <x:c r="U8" s="468">
        <x:v>0</x:v>
      </x:c>
      <x:c r="W8" s="120" t="s">
        <x:v>7</x:v>
      </x:c>
      <x:c r="X8" s="120" t="s">
        <x:v>2</x:v>
      </x:c>
      <x:c r="Y8" s="120" t="s">
        <x:v>99</x:v>
      </x:c>
      <x:c r="Z8" s="120" t="s">
        <x:v>24</x:v>
      </x:c>
      <x:c r="AB8" s="65"/>
      <x:c r="AD8" s="57" t="s">
        <x:v>363</x:v>
      </x:c>
    </x:row>
    <x:row r="9" spans="1:30" x14ac:dyDescent="0.3">
      <x:c r="A9" s="163"/>
      <x:c r="B9" s="163"/>
      <x:c r="C9" s="309" t="str">
        <x:f>$AD$9</x:f>
        <x:v>PGT (Other)</x:v>
      </x:c>
      <x:c r="D9" s="310" t="s">
        <x:v>12</x:v>
      </x:c>
      <x:c r="E9" s="132">
        <x:v>98.510</x:v>
      </x:c>
      <x:c r="F9" s="456">
        <x:v>0.000</x:v>
      </x:c>
      <x:c r="G9" s="456">
        <x:v>0.000</x:v>
      </x:c>
      <x:c r="H9" s="456">
        <x:v>0.000</x:v>
      </x:c>
      <x:c r="I9" s="134">
        <x:v>0</x:v>
      </x:c>
      <x:c r="J9" s="311">
        <x:v>98.51</x:v>
      </x:c>
      <x:c r="K9" s="313">
        <x:v>108361</x:v>
      </x:c>
      <x:c r="L9" s="495">
        <x:v>0</x:v>
      </x:c>
      <x:c r="M9" s="495">
        <x:v>0</x:v>
      </x:c>
      <x:c r="N9" s="313">
        <x:v>13631.94</x:v>
      </x:c>
      <x:c r="P9" s="456">
        <x:v>0.000</x:v>
      </x:c>
      <x:c r="Q9" s="456">
        <x:v>0.000</x:v>
      </x:c>
      <x:c r="R9" s="456">
        <x:v>0.000</x:v>
      </x:c>
      <x:c r="S9" s="456">
        <x:v>0</x:v>
      </x:c>
      <x:c r="T9" s="456">
        <x:v>0</x:v>
      </x:c>
      <x:c r="U9" s="470">
        <x:v>0</x:v>
      </x:c>
      <x:c r="W9" s="120" t="s">
        <x:v>7</x:v>
      </x:c>
      <x:c r="X9" s="120" t="s">
        <x:v>2</x:v>
      </x:c>
      <x:c r="Y9" s="120" t="s">
        <x:v>100</x:v>
      </x:c>
      <x:c r="Z9" s="120" t="s">
        <x:v>23</x:v>
      </x:c>
      <x:c r="AB9" s="65"/>
      <x:c r="AD9" s="57" t="s">
        <x:v>364</x:v>
      </x:c>
    </x:row>
    <x:row r="10" spans="1:30" x14ac:dyDescent="0.3">
      <x:c r="A10" s="163"/>
      <x:c r="B10" s="314"/>
      <x:c r="C10" s="314"/>
      <x:c r="D10" s="315" t="s">
        <x:v>11</x:v>
      </x:c>
      <x:c r="E10" s="316">
        <x:v>173.000</x:v>
      </x:c>
      <x:c r="F10" s="489">
        <x:v>0.000</x:v>
      </x:c>
      <x:c r="G10" s="489">
        <x:v>0.000</x:v>
      </x:c>
      <x:c r="H10" s="489">
        <x:v>0.000</x:v>
      </x:c>
      <x:c r="I10" s="317">
        <x:v>0</x:v>
      </x:c>
      <x:c r="J10" s="318">
        <x:v>173</x:v>
      </x:c>
      <x:c r="K10" s="319">
        <x:v>190300</x:v>
      </x:c>
      <x:c r="L10" s="498">
        <x:v>0</x:v>
      </x:c>
      <x:c r="M10" s="498">
        <x:v>0</x:v>
      </x:c>
      <x:c r="N10" s="319">
        <x:v>112502</x:v>
      </x:c>
      <x:c r="P10" s="489">
        <x:v>0.000</x:v>
      </x:c>
      <x:c r="Q10" s="489">
        <x:v>0.000</x:v>
      </x:c>
      <x:c r="R10" s="489">
        <x:v>0.000</x:v>
      </x:c>
      <x:c r="S10" s="489">
        <x:v>0</x:v>
      </x:c>
      <x:c r="T10" s="489">
        <x:v>0</x:v>
      </x:c>
      <x:c r="U10" s="519">
        <x:v>0</x:v>
      </x:c>
      <x:c r="W10" s="120" t="s">
        <x:v>7</x:v>
      </x:c>
      <x:c r="X10" s="120" t="s">
        <x:v>2</x:v>
      </x:c>
      <x:c r="Y10" s="120" t="s">
        <x:v>100</x:v>
      </x:c>
      <x:c r="Z10" s="120" t="s">
        <x:v>24</x:v>
      </x:c>
      <x:c r="AB10" s="65"/>
    </x:row>
    <x:row r="11" spans="1:30" x14ac:dyDescent="0.3">
      <x:c r="A11" s="163"/>
      <x:c r="B11" s="163" t="s">
        <x:v>307</x:v>
      </x:c>
      <x:c r="C11" s="163" t="s">
        <x:v>6</x:v>
      </x:c>
      <x:c r="D11" s="302" t="s">
        <x:v>12</x:v>
      </x:c>
      <x:c r="E11" s="141">
        <x:v>30.720</x:v>
      </x:c>
      <x:c r="F11" s="462">
        <x:v>0.000</x:v>
      </x:c>
      <x:c r="G11" s="462">
        <x:v>0.000</x:v>
      </x:c>
      <x:c r="H11" s="142">
        <x:v>0.400</x:v>
      </x:c>
      <x:c r="I11" s="142">
        <x:v>-1.87</x:v>
      </x:c>
      <x:c r="J11" s="303">
        <x:v>29.25</x:v>
      </x:c>
      <x:c r="K11" s="494">
        <x:v>0</x:v>
      </x:c>
      <x:c r="L11" s="499">
        <x:v>0</x:v>
      </x:c>
      <x:c r="M11" s="499">
        <x:v>0</x:v>
      </x:c>
      <x:c r="N11" s="312">
        <x:v>0</x:v>
      </x:c>
      <x:c r="P11" s="462">
        <x:v>0.000</x:v>
      </x:c>
      <x:c r="Q11" s="142">
        <x:v>4.650</x:v>
      </x:c>
      <x:c r="R11" s="142">
        <x:v>5.050</x:v>
      </x:c>
      <x:c r="S11" s="462">
        <x:v>0</x:v>
      </x:c>
      <x:c r="T11" s="462">
        <x:v>0</x:v>
      </x:c>
      <x:c r="U11" s="143">
        <x:v>0</x:v>
      </x:c>
      <x:c r="W11" s="120" t="s">
        <x:v>7</x:v>
      </x:c>
      <x:c r="X11" s="120" t="s">
        <x:v>1</x:v>
      </x:c>
      <x:c r="Y11" s="120" t="s">
        <x:v>6</x:v>
      </x:c>
      <x:c r="Z11" s="120" t="s">
        <x:v>23</x:v>
      </x:c>
      <x:c r="AB11" s="65"/>
    </x:row>
    <x:row r="12" spans="1:30" x14ac:dyDescent="0.3">
      <x:c r="A12" s="163"/>
      <x:c r="B12" s="163"/>
      <x:c r="C12" s="305"/>
      <x:c r="D12" s="306" t="s">
        <x:v>11</x:v>
      </x:c>
      <x:c r="E12" s="127">
        <x:v>9.170</x:v>
      </x:c>
      <x:c r="F12" s="455">
        <x:v>0.000</x:v>
      </x:c>
      <x:c r="G12" s="455">
        <x:v>0.000</x:v>
      </x:c>
      <x:c r="H12" s="128">
        <x:v>0.000</x:v>
      </x:c>
      <x:c r="I12" s="128">
        <x:v>0</x:v>
      </x:c>
      <x:c r="J12" s="307">
        <x:v>9.17</x:v>
      </x:c>
      <x:c r="K12" s="496">
        <x:v>0</x:v>
      </x:c>
      <x:c r="L12" s="497">
        <x:v>0</x:v>
      </x:c>
      <x:c r="M12" s="497">
        <x:v>0</x:v>
      </x:c>
      <x:c r="N12" s="308">
        <x:v>5308.29</x:v>
      </x:c>
      <x:c r="P12" s="455">
        <x:v>0.000</x:v>
      </x:c>
      <x:c r="Q12" s="128">
        <x:v>0.000</x:v>
      </x:c>
      <x:c r="R12" s="128">
        <x:v>0.000</x:v>
      </x:c>
      <x:c r="S12" s="455">
        <x:v>0</x:v>
      </x:c>
      <x:c r="T12" s="455">
        <x:v>0</x:v>
      </x:c>
      <x:c r="U12" s="129">
        <x:v>0</x:v>
      </x:c>
      <x:c r="W12" s="120" t="s">
        <x:v>7</x:v>
      </x:c>
      <x:c r="X12" s="120" t="s">
        <x:v>1</x:v>
      </x:c>
      <x:c r="Y12" s="120" t="s">
        <x:v>6</x:v>
      </x:c>
      <x:c r="Z12" s="120" t="s">
        <x:v>24</x:v>
      </x:c>
      <x:c r="AB12" s="65"/>
    </x:row>
    <x:row r="13" spans="1:30" x14ac:dyDescent="0.3">
      <x:c r="A13" s="163"/>
      <x:c r="B13" s="163"/>
      <x:c r="C13" s="309" t="str">
        <x:f>$AD$8</x:f>
        <x:v>PGT (Masters' loan)</x:v>
      </x:c>
      <x:c r="D13" s="310" t="s">
        <x:v>12</x:v>
      </x:c>
      <x:c r="E13" s="132">
        <x:v>0</x:v>
      </x:c>
      <x:c r="F13" s="456">
        <x:v>0</x:v>
      </x:c>
      <x:c r="G13" s="456">
        <x:v>0</x:v>
      </x:c>
      <x:c r="H13" s="456">
        <x:v>0</x:v>
      </x:c>
      <x:c r="I13" s="134">
        <x:v>0</x:v>
      </x:c>
      <x:c r="J13" s="311">
        <x:v>0</x:v>
      </x:c>
      <x:c r="K13" s="495">
        <x:v>0</x:v>
      </x:c>
      <x:c r="L13" s="495">
        <x:v>0</x:v>
      </x:c>
      <x:c r="M13" s="495">
        <x:v>0</x:v>
      </x:c>
      <x:c r="N13" s="313">
        <x:v>0</x:v>
      </x:c>
      <x:c r="P13" s="456">
        <x:v>0</x:v>
      </x:c>
      <x:c r="Q13" s="456">
        <x:v>0</x:v>
      </x:c>
      <x:c r="R13" s="456">
        <x:v>0</x:v>
      </x:c>
      <x:c r="S13" s="456">
        <x:v>0</x:v>
      </x:c>
      <x:c r="T13" s="456">
        <x:v>0</x:v>
      </x:c>
      <x:c r="U13" s="470">
        <x:v>0</x:v>
      </x:c>
      <x:c r="W13" s="120" t="s">
        <x:v>7</x:v>
      </x:c>
      <x:c r="X13" s="120" t="s">
        <x:v>1</x:v>
      </x:c>
      <x:c r="Y13" s="120" t="s">
        <x:v>99</x:v>
      </x:c>
      <x:c r="Z13" s="120" t="s">
        <x:v>23</x:v>
      </x:c>
      <x:c r="AB13" s="65"/>
    </x:row>
    <x:row r="14" spans="1:30" x14ac:dyDescent="0.3">
      <x:c r="A14" s="163"/>
      <x:c r="B14" s="163"/>
      <x:c r="C14" s="305"/>
      <x:c r="D14" s="306" t="s">
        <x:v>11</x:v>
      </x:c>
      <x:c r="E14" s="127">
        <x:v>429.040</x:v>
      </x:c>
      <x:c r="F14" s="455">
        <x:v>0.000</x:v>
      </x:c>
      <x:c r="G14" s="455">
        <x:v>0.000</x:v>
      </x:c>
      <x:c r="H14" s="455">
        <x:v>0.000</x:v>
      </x:c>
      <x:c r="I14" s="128">
        <x:v>0</x:v>
      </x:c>
      <x:c r="J14" s="307">
        <x:v>429.04</x:v>
      </x:c>
      <x:c r="K14" s="497">
        <x:v>0</x:v>
      </x:c>
      <x:c r="L14" s="497">
        <x:v>0</x:v>
      </x:c>
      <x:c r="M14" s="497">
        <x:v>0</x:v>
      </x:c>
      <x:c r="N14" s="308">
        <x:v>255740.27</x:v>
      </x:c>
      <x:c r="P14" s="455">
        <x:v>0.000</x:v>
      </x:c>
      <x:c r="Q14" s="455">
        <x:v>0.000</x:v>
      </x:c>
      <x:c r="R14" s="455">
        <x:v>0.000</x:v>
      </x:c>
      <x:c r="S14" s="455">
        <x:v>0</x:v>
      </x:c>
      <x:c r="T14" s="455">
        <x:v>0</x:v>
      </x:c>
      <x:c r="U14" s="468">
        <x:v>0</x:v>
      </x:c>
      <x:c r="W14" s="120" t="s">
        <x:v>7</x:v>
      </x:c>
      <x:c r="X14" s="120" t="s">
        <x:v>1</x:v>
      </x:c>
      <x:c r="Y14" s="120" t="s">
        <x:v>99</x:v>
      </x:c>
      <x:c r="Z14" s="120" t="s">
        <x:v>24</x:v>
      </x:c>
      <x:c r="AB14" s="65"/>
    </x:row>
    <x:row r="15" spans="1:30" x14ac:dyDescent="0.3">
      <x:c r="A15" s="163"/>
      <x:c r="B15" s="163"/>
      <x:c r="C15" s="309" t="str">
        <x:f>$AD$9</x:f>
        <x:v>PGT (Other)</x:v>
      </x:c>
      <x:c r="D15" s="310" t="s">
        <x:v>12</x:v>
      </x:c>
      <x:c r="E15" s="132">
        <x:v>168.000</x:v>
      </x:c>
      <x:c r="F15" s="456">
        <x:v>0.000</x:v>
      </x:c>
      <x:c r="G15" s="456">
        <x:v>0.000</x:v>
      </x:c>
      <x:c r="H15" s="456">
        <x:v>0.000</x:v>
      </x:c>
      <x:c r="I15" s="134">
        <x:v>0</x:v>
      </x:c>
      <x:c r="J15" s="311">
        <x:v>168</x:v>
      </x:c>
      <x:c r="K15" s="313">
        <x:v>184800</x:v>
      </x:c>
      <x:c r="L15" s="495">
        <x:v>0</x:v>
      </x:c>
      <x:c r="M15" s="495">
        <x:v>0</x:v>
      </x:c>
      <x:c r="N15" s="313">
        <x:v>78603.05</x:v>
      </x:c>
      <x:c r="P15" s="456">
        <x:v>0.000</x:v>
      </x:c>
      <x:c r="Q15" s="456">
        <x:v>0.000</x:v>
      </x:c>
      <x:c r="R15" s="456">
        <x:v>0.000</x:v>
      </x:c>
      <x:c r="S15" s="456">
        <x:v>0</x:v>
      </x:c>
      <x:c r="T15" s="456">
        <x:v>0</x:v>
      </x:c>
      <x:c r="U15" s="470">
        <x:v>0</x:v>
      </x:c>
      <x:c r="W15" s="120" t="s">
        <x:v>7</x:v>
      </x:c>
      <x:c r="X15" s="120" t="s">
        <x:v>1</x:v>
      </x:c>
      <x:c r="Y15" s="120" t="s">
        <x:v>100</x:v>
      </x:c>
      <x:c r="Z15" s="120" t="s">
        <x:v>23</x:v>
      </x:c>
      <x:c r="AB15" s="65"/>
    </x:row>
    <x:row r="16" spans="1:30" x14ac:dyDescent="0.3">
      <x:c r="A16" s="320"/>
      <x:c r="B16" s="320"/>
      <x:c r="C16" s="320"/>
      <x:c r="D16" s="228" t="s">
        <x:v>11</x:v>
      </x:c>
      <x:c r="E16" s="138">
        <x:v>79.420</x:v>
      </x:c>
      <x:c r="F16" s="457">
        <x:v>0.000</x:v>
      </x:c>
      <x:c r="G16" s="457">
        <x:v>0.000</x:v>
      </x:c>
      <x:c r="H16" s="457">
        <x:v>0.000</x:v>
      </x:c>
      <x:c r="I16" s="139">
        <x:v>0</x:v>
      </x:c>
      <x:c r="J16" s="321">
        <x:v>79.42</x:v>
      </x:c>
      <x:c r="K16" s="308">
        <x:v>87362</x:v>
      </x:c>
      <x:c r="L16" s="497">
        <x:v>0</x:v>
      </x:c>
      <x:c r="M16" s="500">
        <x:v>0</x:v>
      </x:c>
      <x:c r="N16" s="308">
        <x:v>50119.89</x:v>
      </x:c>
      <x:c r="P16" s="457">
        <x:v>0.000</x:v>
      </x:c>
      <x:c r="Q16" s="457">
        <x:v>0.000</x:v>
      </x:c>
      <x:c r="R16" s="457">
        <x:v>0.000</x:v>
      </x:c>
      <x:c r="S16" s="457">
        <x:v>0</x:v>
      </x:c>
      <x:c r="T16" s="457">
        <x:v>0</x:v>
      </x:c>
      <x:c r="U16" s="469">
        <x:v>0</x:v>
      </x:c>
      <x:c r="W16" s="120" t="s">
        <x:v>7</x:v>
      </x:c>
      <x:c r="X16" s="120" t="s">
        <x:v>1</x:v>
      </x:c>
      <x:c r="Y16" s="120" t="s">
        <x:v>100</x:v>
      </x:c>
      <x:c r="Z16" s="120" t="s">
        <x:v>24</x:v>
      </x:c>
      <x:c r="AB16" s="65"/>
    </x:row>
    <x:row r="17" spans="1:28" x14ac:dyDescent="0.3">
      <x:c r="A17" s="301" t="s">
        <x:v>8</x:v>
      </x:c>
      <x:c r="B17" s="301" t="s">
        <x:v>303</x:v>
      </x:c>
      <x:c r="C17" s="163" t="s">
        <x:v>6</x:v>
      </x:c>
      <x:c r="D17" s="302" t="s">
        <x:v>12</x:v>
      </x:c>
      <x:c r="E17" s="141">
        <x:v>207139.040</x:v>
      </x:c>
      <x:c r="F17" s="142">
        <x:v>5992.000</x:v>
      </x:c>
      <x:c r="G17" s="462">
        <x:v>0.000</x:v>
      </x:c>
      <x:c r="H17" s="462">
        <x:v>0.000</x:v>
      </x:c>
      <x:c r="I17" s="142">
        <x:v>1237.4</x:v>
      </x:c>
      <x:c r="J17" s="303">
        <x:v>214368.44</x:v>
      </x:c>
      <x:c r="K17" s="501">
        <x:v>0</x:v>
      </x:c>
      <x:c r="L17" s="502">
        <x:v>0</x:v>
      </x:c>
      <x:c r="M17" s="502">
        <x:v>0</x:v>
      </x:c>
      <x:c r="N17" s="304">
        <x:v>14258318.9</x:v>
      </x:c>
      <x:c r="P17" s="142">
        <x:v>6767.000</x:v>
      </x:c>
      <x:c r="Q17" s="142">
        <x:v>7926.000</x:v>
      </x:c>
      <x:c r="R17" s="142">
        <x:v>20685.000</x:v>
      </x:c>
      <x:c r="S17" s="462">
        <x:v>0</x:v>
      </x:c>
      <x:c r="T17" s="502">
        <x:v>0</x:v>
      </x:c>
      <x:c r="U17" s="143">
        <x:v>1245309</x:v>
      </x:c>
      <x:c r="W17" s="120" t="s">
        <x:v>8</x:v>
      </x:c>
      <x:c r="X17" s="120" t="s">
        <x:v>2</x:v>
      </x:c>
      <x:c r="Y17" s="120" t="s">
        <x:v>6</x:v>
      </x:c>
      <x:c r="Z17" s="120" t="s">
        <x:v>23</x:v>
      </x:c>
      <x:c r="AB17" s="65"/>
    </x:row>
    <x:row r="18" spans="1:28" x14ac:dyDescent="0.3">
      <x:c r="A18" s="163"/>
      <x:c r="B18" s="163"/>
      <x:c r="C18" s="305"/>
      <x:c r="D18" s="306" t="s">
        <x:v>11</x:v>
      </x:c>
      <x:c r="E18" s="127">
        <x:v>467.770</x:v>
      </x:c>
      <x:c r="F18" s="128">
        <x:v>0.000</x:v>
      </x:c>
      <x:c r="G18" s="455">
        <x:v>0.000</x:v>
      </x:c>
      <x:c r="H18" s="455">
        <x:v>0.000</x:v>
      </x:c>
      <x:c r="I18" s="128">
        <x:v>0</x:v>
      </x:c>
      <x:c r="J18" s="307">
        <x:v>467.77</x:v>
      </x:c>
      <x:c r="K18" s="496">
        <x:v>0</x:v>
      </x:c>
      <x:c r="L18" s="497">
        <x:v>0</x:v>
      </x:c>
      <x:c r="M18" s="308">
        <x:v>672919.6737258</x:v>
      </x:c>
      <x:c r="N18" s="308">
        <x:v>63703.5</x:v>
      </x:c>
      <x:c r="P18" s="128">
        <x:v>0.000</x:v>
      </x:c>
      <x:c r="Q18" s="128">
        <x:v>0.000</x:v>
      </x:c>
      <x:c r="R18" s="128">
        <x:v>0.000</x:v>
      </x:c>
      <x:c r="S18" s="455">
        <x:v>0</x:v>
      </x:c>
      <x:c r="T18" s="129">
        <x:v>0</x:v>
      </x:c>
      <x:c r="U18" s="129">
        <x:v>0</x:v>
      </x:c>
      <x:c r="W18" s="120" t="s">
        <x:v>8</x:v>
      </x:c>
      <x:c r="X18" s="120" t="s">
        <x:v>2</x:v>
      </x:c>
      <x:c r="Y18" s="120" t="s">
        <x:v>6</x:v>
      </x:c>
      <x:c r="Z18" s="120" t="s">
        <x:v>24</x:v>
      </x:c>
      <x:c r="AB18" s="65"/>
    </x:row>
    <x:row r="19" spans="1:28" x14ac:dyDescent="0.3">
      <x:c r="A19" s="163"/>
      <x:c r="B19" s="163"/>
      <x:c r="C19" s="309" t="str">
        <x:f>$AD$7</x:f>
        <x:v>PGT (UG fee)</x:v>
      </x:c>
      <x:c r="D19" s="302" t="s">
        <x:v>12</x:v>
      </x:c>
      <x:c r="E19" s="132">
        <x:v>1255.000</x:v>
      </x:c>
      <x:c r="F19" s="456">
        <x:v>0.000</x:v>
      </x:c>
      <x:c r="G19" s="134">
        <x:v>917.000</x:v>
      </x:c>
      <x:c r="H19" s="456">
        <x:v>0.000</x:v>
      </x:c>
      <x:c r="I19" s="134">
        <x:v>0</x:v>
      </x:c>
      <x:c r="J19" s="311">
        <x:v>2172</x:v>
      </x:c>
      <x:c r="K19" s="494">
        <x:v>0</x:v>
      </x:c>
      <x:c r="L19" s="495">
        <x:v>0</x:v>
      </x:c>
      <x:c r="M19" s="495">
        <x:v>0</x:v>
      </x:c>
      <x:c r="N19" s="312">
        <x:v>302816</x:v>
      </x:c>
      <x:c r="P19" s="456">
        <x:v>0.000</x:v>
      </x:c>
      <x:c r="Q19" s="134">
        <x:v>1112.000</x:v>
      </x:c>
      <x:c r="R19" s="134">
        <x:v>2029.000</x:v>
      </x:c>
      <x:c r="S19" s="456">
        <x:v>0</x:v>
      </x:c>
      <x:c r="T19" s="456">
        <x:v>0</x:v>
      </x:c>
      <x:c r="U19" s="135">
        <x:v>302741</x:v>
      </x:c>
      <x:c r="W19" s="120" t="s">
        <x:v>8</x:v>
      </x:c>
      <x:c r="X19" s="120" t="s">
        <x:v>2</x:v>
      </x:c>
      <x:c r="Y19" s="120" t="s">
        <x:v>34</x:v>
      </x:c>
      <x:c r="Z19" s="120" t="s">
        <x:v>23</x:v>
      </x:c>
      <x:c r="AB19" s="65"/>
    </x:row>
    <x:row r="20" spans="1:28" x14ac:dyDescent="0.3">
      <x:c r="A20" s="163"/>
      <x:c r="B20" s="163"/>
      <x:c r="C20" s="305"/>
      <x:c r="D20" s="306" t="s">
        <x:v>11</x:v>
      </x:c>
      <x:c r="E20" s="127">
        <x:v>23.000</x:v>
      </x:c>
      <x:c r="F20" s="455">
        <x:v>0.000</x:v>
      </x:c>
      <x:c r="G20" s="128">
        <x:v>0.000</x:v>
      </x:c>
      <x:c r="H20" s="455">
        <x:v>0.000</x:v>
      </x:c>
      <x:c r="I20" s="128">
        <x:v>0</x:v>
      </x:c>
      <x:c r="J20" s="307">
        <x:v>23</x:v>
      </x:c>
      <x:c r="K20" s="496">
        <x:v>0</x:v>
      </x:c>
      <x:c r="L20" s="308">
        <x:v>25486.13946</x:v>
      </x:c>
      <x:c r="M20" s="497">
        <x:v>0</x:v>
      </x:c>
      <x:c r="N20" s="308">
        <x:v>0</x:v>
      </x:c>
      <x:c r="P20" s="455">
        <x:v>0.000</x:v>
      </x:c>
      <x:c r="Q20" s="128">
        <x:v>22.000</x:v>
      </x:c>
      <x:c r="R20" s="128">
        <x:v>22.000</x:v>
      </x:c>
      <x:c r="S20" s="129">
        <x:v>24378.04644</x:v>
      </x:c>
      <x:c r="T20" s="455">
        <x:v>0</x:v>
      </x:c>
      <x:c r="U20" s="129">
        <x:v>0</x:v>
      </x:c>
      <x:c r="W20" s="120" t="s">
        <x:v>8</x:v>
      </x:c>
      <x:c r="X20" s="120" t="s">
        <x:v>2</x:v>
      </x:c>
      <x:c r="Y20" s="120" t="s">
        <x:v>34</x:v>
      </x:c>
      <x:c r="Z20" s="120" t="s">
        <x:v>24</x:v>
      </x:c>
      <x:c r="AB20" s="65"/>
    </x:row>
    <x:row r="21" spans="1:28" x14ac:dyDescent="0.3">
      <x:c r="A21" s="163"/>
      <x:c r="B21" s="163"/>
      <x:c r="C21" s="309" t="str">
        <x:f>$AD$8</x:f>
        <x:v>PGT (Masters' loan)</x:v>
      </x:c>
      <x:c r="D21" s="310" t="s">
        <x:v>12</x:v>
      </x:c>
      <x:c r="E21" s="132">
        <x:v>747.140</x:v>
      </x:c>
      <x:c r="F21" s="456">
        <x:v>0.000</x:v>
      </x:c>
      <x:c r="G21" s="456">
        <x:v>0.000</x:v>
      </x:c>
      <x:c r="H21" s="456">
        <x:v>0.000</x:v>
      </x:c>
      <x:c r="I21" s="134">
        <x:v>0</x:v>
      </x:c>
      <x:c r="J21" s="311">
        <x:v>747.14</x:v>
      </x:c>
      <x:c r="K21" s="495">
        <x:v>0</x:v>
      </x:c>
      <x:c r="L21" s="494">
        <x:v>0</x:v>
      </x:c>
      <x:c r="M21" s="495">
        <x:v>0</x:v>
      </x:c>
      <x:c r="N21" s="312">
        <x:v>65322.65</x:v>
      </x:c>
      <x:c r="P21" s="456">
        <x:v>0.000</x:v>
      </x:c>
      <x:c r="Q21" s="456">
        <x:v>0.000</x:v>
      </x:c>
      <x:c r="R21" s="456">
        <x:v>0.000</x:v>
      </x:c>
      <x:c r="S21" s="456">
        <x:v>0</x:v>
      </x:c>
      <x:c r="T21" s="456">
        <x:v>0</x:v>
      </x:c>
      <x:c r="U21" s="470">
        <x:v>0</x:v>
      </x:c>
      <x:c r="W21" s="120" t="s">
        <x:v>8</x:v>
      </x:c>
      <x:c r="X21" s="120" t="s">
        <x:v>2</x:v>
      </x:c>
      <x:c r="Y21" s="120" t="s">
        <x:v>99</x:v>
      </x:c>
      <x:c r="Z21" s="120" t="s">
        <x:v>23</x:v>
      </x:c>
    </x:row>
    <x:row r="22" spans="1:28" x14ac:dyDescent="0.3">
      <x:c r="A22" s="163"/>
      <x:c r="B22" s="163"/>
      <x:c r="C22" s="305"/>
      <x:c r="D22" s="306" t="s">
        <x:v>11</x:v>
      </x:c>
      <x:c r="E22" s="127">
        <x:v>8958.490</x:v>
      </x:c>
      <x:c r="F22" s="455">
        <x:v>0.000</x:v>
      </x:c>
      <x:c r="G22" s="455">
        <x:v>0.000</x:v>
      </x:c>
      <x:c r="H22" s="455">
        <x:v>0.000</x:v>
      </x:c>
      <x:c r="I22" s="128">
        <x:v>0</x:v>
      </x:c>
      <x:c r="J22" s="307">
        <x:v>8958.49</x:v>
      </x:c>
      <x:c r="K22" s="497">
        <x:v>0</x:v>
      </x:c>
      <x:c r="L22" s="308">
        <x:v>9926840.2387398</x:v>
      </x:c>
      <x:c r="M22" s="497">
        <x:v>0</x:v>
      </x:c>
      <x:c r="N22" s="308">
        <x:v>1208523.16</x:v>
      </x:c>
      <x:c r="P22" s="455">
        <x:v>0.000</x:v>
      </x:c>
      <x:c r="Q22" s="455">
        <x:v>0.000</x:v>
      </x:c>
      <x:c r="R22" s="455">
        <x:v>0.000</x:v>
      </x:c>
      <x:c r="S22" s="455">
        <x:v>0</x:v>
      </x:c>
      <x:c r="T22" s="455">
        <x:v>0</x:v>
      </x:c>
      <x:c r="U22" s="468">
        <x:v>0</x:v>
      </x:c>
      <x:c r="W22" s="120" t="s">
        <x:v>8</x:v>
      </x:c>
      <x:c r="X22" s="120" t="s">
        <x:v>2</x:v>
      </x:c>
      <x:c r="Y22" s="120" t="s">
        <x:v>99</x:v>
      </x:c>
      <x:c r="Z22" s="120" t="s">
        <x:v>24</x:v>
      </x:c>
    </x:row>
    <x:row r="23" spans="1:28" x14ac:dyDescent="0.3">
      <x:c r="A23" s="163"/>
      <x:c r="B23" s="163"/>
      <x:c r="C23" s="309" t="str">
        <x:f>$AD$9</x:f>
        <x:v>PGT (Other)</x:v>
      </x:c>
      <x:c r="D23" s="310" t="s">
        <x:v>12</x:v>
      </x:c>
      <x:c r="E23" s="132">
        <x:v>346.280</x:v>
      </x:c>
      <x:c r="F23" s="456">
        <x:v>0.000</x:v>
      </x:c>
      <x:c r="G23" s="456">
        <x:v>0.000</x:v>
      </x:c>
      <x:c r="H23" s="456">
        <x:v>0.000</x:v>
      </x:c>
      <x:c r="I23" s="134">
        <x:v>0</x:v>
      </x:c>
      <x:c r="J23" s="311">
        <x:v>346.28</x:v>
      </x:c>
      <x:c r="K23" s="313">
        <x:v>380908</x:v>
      </x:c>
      <x:c r="L23" s="495">
        <x:v>0</x:v>
      </x:c>
      <x:c r="M23" s="495">
        <x:v>0</x:v>
      </x:c>
      <x:c r="N23" s="313">
        <x:v>6263.55</x:v>
      </x:c>
      <x:c r="P23" s="456">
        <x:v>0.000</x:v>
      </x:c>
      <x:c r="Q23" s="456">
        <x:v>0.000</x:v>
      </x:c>
      <x:c r="R23" s="456">
        <x:v>0.000</x:v>
      </x:c>
      <x:c r="S23" s="456">
        <x:v>0</x:v>
      </x:c>
      <x:c r="T23" s="456">
        <x:v>0</x:v>
      </x:c>
      <x:c r="U23" s="470">
        <x:v>0</x:v>
      </x:c>
      <x:c r="W23" s="120" t="s">
        <x:v>8</x:v>
      </x:c>
      <x:c r="X23" s="120" t="s">
        <x:v>2</x:v>
      </x:c>
      <x:c r="Y23" s="120" t="s">
        <x:v>100</x:v>
      </x:c>
      <x:c r="Z23" s="120" t="s">
        <x:v>23</x:v>
      </x:c>
    </x:row>
    <x:row r="24" spans="1:28" x14ac:dyDescent="0.3">
      <x:c r="A24" s="163"/>
      <x:c r="B24" s="314"/>
      <x:c r="C24" s="314"/>
      <x:c r="D24" s="315" t="s">
        <x:v>11</x:v>
      </x:c>
      <x:c r="E24" s="316">
        <x:v>222.080</x:v>
      </x:c>
      <x:c r="F24" s="489">
        <x:v>0.000</x:v>
      </x:c>
      <x:c r="G24" s="489">
        <x:v>0.000</x:v>
      </x:c>
      <x:c r="H24" s="489">
        <x:v>0.000</x:v>
      </x:c>
      <x:c r="I24" s="317">
        <x:v>2</x:v>
      </x:c>
      <x:c r="J24" s="318">
        <x:v>224.08</x:v>
      </x:c>
      <x:c r="K24" s="319">
        <x:v>246488</x:v>
      </x:c>
      <x:c r="L24" s="319">
        <x:v>248301.4839216</x:v>
      </x:c>
      <x:c r="M24" s="498">
        <x:v>0</x:v>
      </x:c>
      <x:c r="N24" s="319">
        <x:v>0</x:v>
      </x:c>
      <x:c r="P24" s="489">
        <x:v>0.000</x:v>
      </x:c>
      <x:c r="Q24" s="489">
        <x:v>0.000</x:v>
      </x:c>
      <x:c r="R24" s="489">
        <x:v>0.000</x:v>
      </x:c>
      <x:c r="S24" s="489">
        <x:v>0</x:v>
      </x:c>
      <x:c r="T24" s="489">
        <x:v>0</x:v>
      </x:c>
      <x:c r="U24" s="519">
        <x:v>0</x:v>
      </x:c>
      <x:c r="W24" s="120" t="s">
        <x:v>8</x:v>
      </x:c>
      <x:c r="X24" s="120" t="s">
        <x:v>2</x:v>
      </x:c>
      <x:c r="Y24" s="120" t="s">
        <x:v>100</x:v>
      </x:c>
      <x:c r="Z24" s="120" t="s">
        <x:v>24</x:v>
      </x:c>
    </x:row>
    <x:row r="25" spans="1:28" x14ac:dyDescent="0.3">
      <x:c r="A25" s="163"/>
      <x:c r="B25" s="163" t="s">
        <x:v>307</x:v>
      </x:c>
      <x:c r="C25" s="163" t="s">
        <x:v>6</x:v>
      </x:c>
      <x:c r="D25" s="302" t="s">
        <x:v>12</x:v>
      </x:c>
      <x:c r="E25" s="141">
        <x:v>16216.570</x:v>
      </x:c>
      <x:c r="F25" s="142">
        <x:v>118.250</x:v>
      </x:c>
      <x:c r="G25" s="462">
        <x:v>0.000</x:v>
      </x:c>
      <x:c r="H25" s="462">
        <x:v>0.000</x:v>
      </x:c>
      <x:c r="I25" s="142">
        <x:v>2.22</x:v>
      </x:c>
      <x:c r="J25" s="303">
        <x:v>16337.04</x:v>
      </x:c>
      <x:c r="K25" s="494">
        <x:v>0</x:v>
      </x:c>
      <x:c r="L25" s="499">
        <x:v>0</x:v>
      </x:c>
      <x:c r="M25" s="499">
        <x:v>0</x:v>
      </x:c>
      <x:c r="N25" s="312">
        <x:v>588275.13</x:v>
      </x:c>
      <x:c r="P25" s="142">
        <x:v>85.510</x:v>
      </x:c>
      <x:c r="Q25" s="142">
        <x:v>144.420</x:v>
      </x:c>
      <x:c r="R25" s="142">
        <x:v>348.180</x:v>
      </x:c>
      <x:c r="S25" s="462">
        <x:v>0</x:v>
      </x:c>
      <x:c r="T25" s="462">
        <x:v>0</x:v>
      </x:c>
      <x:c r="U25" s="143">
        <x:v>24321.01</x:v>
      </x:c>
      <x:c r="W25" s="120" t="s">
        <x:v>8</x:v>
      </x:c>
      <x:c r="X25" s="120" t="s">
        <x:v>1</x:v>
      </x:c>
      <x:c r="Y25" s="120" t="s">
        <x:v>6</x:v>
      </x:c>
      <x:c r="Z25" s="120" t="s">
        <x:v>23</x:v>
      </x:c>
    </x:row>
    <x:row r="26" spans="1:28" x14ac:dyDescent="0.3">
      <x:c r="A26" s="163"/>
      <x:c r="B26" s="163"/>
      <x:c r="C26" s="305"/>
      <x:c r="D26" s="306" t="s">
        <x:v>11</x:v>
      </x:c>
      <x:c r="E26" s="127">
        <x:v>27.730</x:v>
      </x:c>
      <x:c r="F26" s="128">
        <x:v>0.000</x:v>
      </x:c>
      <x:c r="G26" s="455">
        <x:v>0.000</x:v>
      </x:c>
      <x:c r="H26" s="455">
        <x:v>0.000</x:v>
      </x:c>
      <x:c r="I26" s="128">
        <x:v>0</x:v>
      </x:c>
      <x:c r="J26" s="307">
        <x:v>27.73</x:v>
      </x:c>
      <x:c r="K26" s="496">
        <x:v>0</x:v>
      </x:c>
      <x:c r="L26" s="497">
        <x:v>0</x:v>
      </x:c>
      <x:c r="M26" s="497">
        <x:v>0</x:v>
      </x:c>
      <x:c r="N26" s="308">
        <x:v>1691</x:v>
      </x:c>
      <x:c r="P26" s="128">
        <x:v>0.000</x:v>
      </x:c>
      <x:c r="Q26" s="128">
        <x:v>0.000</x:v>
      </x:c>
      <x:c r="R26" s="128">
        <x:v>0.000</x:v>
      </x:c>
      <x:c r="S26" s="455">
        <x:v>0</x:v>
      </x:c>
      <x:c r="T26" s="455">
        <x:v>0</x:v>
      </x:c>
      <x:c r="U26" s="129">
        <x:v>0</x:v>
      </x:c>
      <x:c r="W26" s="120" t="s">
        <x:v>8</x:v>
      </x:c>
      <x:c r="X26" s="120" t="s">
        <x:v>1</x:v>
      </x:c>
      <x:c r="Y26" s="120" t="s">
        <x:v>6</x:v>
      </x:c>
      <x:c r="Z26" s="120" t="s">
        <x:v>24</x:v>
      </x:c>
    </x:row>
    <x:row r="27" spans="1:28" x14ac:dyDescent="0.3">
      <x:c r="A27" s="163"/>
      <x:c r="B27" s="163"/>
      <x:c r="C27" s="309" t="str">
        <x:f>$AD$7</x:f>
        <x:v>PGT (UG fee)</x:v>
      </x:c>
      <x:c r="D27" s="302" t="s">
        <x:v>12</x:v>
      </x:c>
      <x:c r="E27" s="132">
        <x:v>4.120</x:v>
      </x:c>
      <x:c r="F27" s="456">
        <x:v>0.000</x:v>
      </x:c>
      <x:c r="G27" s="134">
        <x:v>7.090</x:v>
      </x:c>
      <x:c r="H27" s="456">
        <x:v>0.000</x:v>
      </x:c>
      <x:c r="I27" s="134">
        <x:v>0</x:v>
      </x:c>
      <x:c r="J27" s="311">
        <x:v>11.21</x:v>
      </x:c>
      <x:c r="K27" s="503">
        <x:v>0</x:v>
      </x:c>
      <x:c r="L27" s="495">
        <x:v>0</x:v>
      </x:c>
      <x:c r="M27" s="495">
        <x:v>0</x:v>
      </x:c>
      <x:c r="N27" s="313">
        <x:v>1998.05</x:v>
      </x:c>
      <x:c r="P27" s="456">
        <x:v>0.000</x:v>
      </x:c>
      <x:c r="Q27" s="134">
        <x:v>2.330</x:v>
      </x:c>
      <x:c r="R27" s="134">
        <x:v>9.420</x:v>
      </x:c>
      <x:c r="S27" s="456">
        <x:v>0</x:v>
      </x:c>
      <x:c r="T27" s="456">
        <x:v>0</x:v>
      </x:c>
      <x:c r="U27" s="135">
        <x:v>1935.75</x:v>
      </x:c>
      <x:c r="W27" s="120" t="s">
        <x:v>8</x:v>
      </x:c>
      <x:c r="X27" s="120" t="s">
        <x:v>1</x:v>
      </x:c>
      <x:c r="Y27" s="120" t="s">
        <x:v>34</x:v>
      </x:c>
      <x:c r="Z27" s="120" t="s">
        <x:v>23</x:v>
      </x:c>
    </x:row>
    <x:row r="28" spans="1:28" x14ac:dyDescent="0.3">
      <x:c r="A28" s="163"/>
      <x:c r="B28" s="163"/>
      <x:c r="C28" s="305"/>
      <x:c r="D28" s="306" t="s">
        <x:v>11</x:v>
      </x:c>
      <x:c r="E28" s="127">
        <x:v>0.330</x:v>
      </x:c>
      <x:c r="F28" s="455">
        <x:v>0.000</x:v>
      </x:c>
      <x:c r="G28" s="128">
        <x:v>0.000</x:v>
      </x:c>
      <x:c r="H28" s="455">
        <x:v>0.000</x:v>
      </x:c>
      <x:c r="I28" s="128">
        <x:v>0</x:v>
      </x:c>
      <x:c r="J28" s="307">
        <x:v>0.33</x:v>
      </x:c>
      <x:c r="K28" s="496">
        <x:v>0</x:v>
      </x:c>
      <x:c r="L28" s="308">
        <x:v>365.6706966</x:v>
      </x:c>
      <x:c r="M28" s="497">
        <x:v>0</x:v>
      </x:c>
      <x:c r="N28" s="308">
        <x:v>0</x:v>
      </x:c>
      <x:c r="P28" s="455">
        <x:v>0.000</x:v>
      </x:c>
      <x:c r="Q28" s="128">
        <x:v>0.000</x:v>
      </x:c>
      <x:c r="R28" s="128">
        <x:v>0.000</x:v>
      </x:c>
      <x:c r="S28" s="129">
        <x:v>0</x:v>
      </x:c>
      <x:c r="T28" s="455">
        <x:v>0</x:v>
      </x:c>
      <x:c r="U28" s="129">
        <x:v>0</x:v>
      </x:c>
      <x:c r="W28" s="120" t="s">
        <x:v>8</x:v>
      </x:c>
      <x:c r="X28" s="120" t="s">
        <x:v>1</x:v>
      </x:c>
      <x:c r="Y28" s="120" t="s">
        <x:v>34</x:v>
      </x:c>
      <x:c r="Z28" s="120" t="s">
        <x:v>24</x:v>
      </x:c>
    </x:row>
    <x:row r="29" spans="1:28" x14ac:dyDescent="0.3">
      <x:c r="A29" s="163"/>
      <x:c r="B29" s="163"/>
      <x:c r="C29" s="309" t="str">
        <x:f>$AD$8</x:f>
        <x:v>PGT (Masters' loan)</x:v>
      </x:c>
      <x:c r="D29" s="310" t="s">
        <x:v>12</x:v>
      </x:c>
      <x:c r="E29" s="132">
        <x:v>403.110</x:v>
      </x:c>
      <x:c r="F29" s="456">
        <x:v>0.000</x:v>
      </x:c>
      <x:c r="G29" s="456">
        <x:v>0.000</x:v>
      </x:c>
      <x:c r="H29" s="456">
        <x:v>0.000</x:v>
      </x:c>
      <x:c r="I29" s="134">
        <x:v>0</x:v>
      </x:c>
      <x:c r="J29" s="311">
        <x:v>403.11</x:v>
      </x:c>
      <x:c r="K29" s="495">
        <x:v>0</x:v>
      </x:c>
      <x:c r="L29" s="494">
        <x:v>0</x:v>
      </x:c>
      <x:c r="M29" s="495">
        <x:v>0</x:v>
      </x:c>
      <x:c r="N29" s="313">
        <x:v>23104.93</x:v>
      </x:c>
      <x:c r="P29" s="456">
        <x:v>0.000</x:v>
      </x:c>
      <x:c r="Q29" s="456">
        <x:v>0.000</x:v>
      </x:c>
      <x:c r="R29" s="456">
        <x:v>0.000</x:v>
      </x:c>
      <x:c r="S29" s="456">
        <x:v>0</x:v>
      </x:c>
      <x:c r="T29" s="456">
        <x:v>0</x:v>
      </x:c>
      <x:c r="U29" s="470">
        <x:v>0</x:v>
      </x:c>
      <x:c r="W29" s="120" t="s">
        <x:v>8</x:v>
      </x:c>
      <x:c r="X29" s="120" t="s">
        <x:v>1</x:v>
      </x:c>
      <x:c r="Y29" s="120" t="s">
        <x:v>99</x:v>
      </x:c>
      <x:c r="Z29" s="120" t="s">
        <x:v>23</x:v>
      </x:c>
    </x:row>
    <x:row r="30" spans="1:28" x14ac:dyDescent="0.3">
      <x:c r="A30" s="163"/>
      <x:c r="B30" s="163"/>
      <x:c r="C30" s="305"/>
      <x:c r="D30" s="306" t="s">
        <x:v>11</x:v>
      </x:c>
      <x:c r="E30" s="127">
        <x:v>2057.720</x:v>
      </x:c>
      <x:c r="F30" s="455">
        <x:v>0.000</x:v>
      </x:c>
      <x:c r="G30" s="455">
        <x:v>0.000</x:v>
      </x:c>
      <x:c r="H30" s="455">
        <x:v>0.000</x:v>
      </x:c>
      <x:c r="I30" s="128">
        <x:v>2.59</x:v>
      </x:c>
      <x:c r="J30" s="307">
        <x:v>2060.31</x:v>
      </x:c>
      <x:c r="K30" s="497">
        <x:v>0</x:v>
      </x:c>
      <x:c r="L30" s="308">
        <x:v>2283015.1300362</x:v>
      </x:c>
      <x:c r="M30" s="497">
        <x:v>0</x:v>
      </x:c>
      <x:c r="N30" s="308">
        <x:v>284333.18</x:v>
      </x:c>
      <x:c r="P30" s="455">
        <x:v>0.000</x:v>
      </x:c>
      <x:c r="Q30" s="455">
        <x:v>0.000</x:v>
      </x:c>
      <x:c r="R30" s="455">
        <x:v>0.000</x:v>
      </x:c>
      <x:c r="S30" s="455">
        <x:v>0</x:v>
      </x:c>
      <x:c r="T30" s="455">
        <x:v>0</x:v>
      </x:c>
      <x:c r="U30" s="468">
        <x:v>0</x:v>
      </x:c>
      <x:c r="W30" s="120" t="s">
        <x:v>8</x:v>
      </x:c>
      <x:c r="X30" s="120" t="s">
        <x:v>1</x:v>
      </x:c>
      <x:c r="Y30" s="120" t="s">
        <x:v>99</x:v>
      </x:c>
      <x:c r="Z30" s="120" t="s">
        <x:v>24</x:v>
      </x:c>
    </x:row>
    <x:row r="31" spans="1:28" x14ac:dyDescent="0.3">
      <x:c r="A31" s="163"/>
      <x:c r="B31" s="163"/>
      <x:c r="C31" s="309" t="str">
        <x:f>$AD$9</x:f>
        <x:v>PGT (Other)</x:v>
      </x:c>
      <x:c r="D31" s="310" t="s">
        <x:v>12</x:v>
      </x:c>
      <x:c r="E31" s="132">
        <x:v>1083.920</x:v>
      </x:c>
      <x:c r="F31" s="456">
        <x:v>0.000</x:v>
      </x:c>
      <x:c r="G31" s="456">
        <x:v>0.000</x:v>
      </x:c>
      <x:c r="H31" s="456">
        <x:v>0.000</x:v>
      </x:c>
      <x:c r="I31" s="134">
        <x:v>0</x:v>
      </x:c>
      <x:c r="J31" s="311">
        <x:v>1083.92</x:v>
      </x:c>
      <x:c r="K31" s="313">
        <x:v>1192312</x:v>
      </x:c>
      <x:c r="L31" s="495">
        <x:v>0</x:v>
      </x:c>
      <x:c r="M31" s="495">
        <x:v>0</x:v>
      </x:c>
      <x:c r="N31" s="313">
        <x:v>70920.27</x:v>
      </x:c>
      <x:c r="P31" s="456">
        <x:v>0.000</x:v>
      </x:c>
      <x:c r="Q31" s="456">
        <x:v>0.000</x:v>
      </x:c>
      <x:c r="R31" s="456">
        <x:v>0.000</x:v>
      </x:c>
      <x:c r="S31" s="456">
        <x:v>0</x:v>
      </x:c>
      <x:c r="T31" s="456">
        <x:v>0</x:v>
      </x:c>
      <x:c r="U31" s="470">
        <x:v>0</x:v>
      </x:c>
      <x:c r="W31" s="120" t="s">
        <x:v>8</x:v>
      </x:c>
      <x:c r="X31" s="120" t="s">
        <x:v>1</x:v>
      </x:c>
      <x:c r="Y31" s="120" t="s">
        <x:v>100</x:v>
      </x:c>
      <x:c r="Z31" s="120" t="s">
        <x:v>23</x:v>
      </x:c>
    </x:row>
    <x:row r="32" spans="1:28" x14ac:dyDescent="0.3">
      <x:c r="A32" s="320"/>
      <x:c r="B32" s="320"/>
      <x:c r="C32" s="320"/>
      <x:c r="D32" s="228" t="s">
        <x:v>11</x:v>
      </x:c>
      <x:c r="E32" s="138">
        <x:v>747.470</x:v>
      </x:c>
      <x:c r="F32" s="457">
        <x:v>0.000</x:v>
      </x:c>
      <x:c r="G32" s="457">
        <x:v>0.000</x:v>
      </x:c>
      <x:c r="H32" s="457">
        <x:v>0.000</x:v>
      </x:c>
      <x:c r="I32" s="139">
        <x:v>0.21</x:v>
      </x:c>
      <x:c r="J32" s="321">
        <x:v>747.68</x:v>
      </x:c>
      <x:c r="K32" s="322">
        <x:v>822448</x:v>
      </x:c>
      <x:c r="L32" s="322">
        <x:v>828498.9891936</x:v>
      </x:c>
      <x:c r="M32" s="500">
        <x:v>0</x:v>
      </x:c>
      <x:c r="N32" s="308">
        <x:v>106145.37</x:v>
      </x:c>
      <x:c r="P32" s="457">
        <x:v>0.000</x:v>
      </x:c>
      <x:c r="Q32" s="457">
        <x:v>0.000</x:v>
      </x:c>
      <x:c r="R32" s="457">
        <x:v>0.000</x:v>
      </x:c>
      <x:c r="S32" s="457">
        <x:v>0</x:v>
      </x:c>
      <x:c r="T32" s="457">
        <x:v>0</x:v>
      </x:c>
      <x:c r="U32" s="469">
        <x:v>0</x:v>
      </x:c>
      <x:c r="W32" s="120" t="s">
        <x:v>8</x:v>
      </x:c>
      <x:c r="X32" s="120" t="s">
        <x:v>1</x:v>
      </x:c>
      <x:c r="Y32" s="120" t="s">
        <x:v>100</x:v>
      </x:c>
      <x:c r="Z32" s="120" t="s">
        <x:v>24</x:v>
      </x:c>
    </x:row>
    <x:row r="33" spans="1:26" x14ac:dyDescent="0.3">
      <x:c r="A33" s="301" t="s">
        <x:v>27</x:v>
      </x:c>
      <x:c r="B33" s="163" t="s">
        <x:v>303</x:v>
      </x:c>
      <x:c r="C33" s="163" t="s">
        <x:v>6</x:v>
      </x:c>
      <x:c r="D33" s="302" t="s">
        <x:v>12</x:v>
      </x:c>
      <x:c r="E33" s="141">
        <x:v>215779.650</x:v>
      </x:c>
      <x:c r="F33" s="142">
        <x:v>14596.000</x:v>
      </x:c>
      <x:c r="G33" s="462">
        <x:v>0.000</x:v>
      </x:c>
      <x:c r="H33" s="462">
        <x:v>0.000</x:v>
      </x:c>
      <x:c r="I33" s="142">
        <x:v>-34.41</x:v>
      </x:c>
      <x:c r="J33" s="303">
        <x:v>230341.24</x:v>
      </x:c>
      <x:c r="K33" s="501">
        <x:v>0</x:v>
      </x:c>
      <x:c r="L33" s="502">
        <x:v>0</x:v>
      </x:c>
      <x:c r="M33" s="502">
        <x:v>0</x:v>
      </x:c>
      <x:c r="N33" s="304">
        <x:v>13529423.05</x:v>
      </x:c>
      <x:c r="P33" s="142">
        <x:v>13520.000</x:v>
      </x:c>
      <x:c r="Q33" s="142">
        <x:v>16427.000</x:v>
      </x:c>
      <x:c r="R33" s="142">
        <x:v>44543.000</x:v>
      </x:c>
      <x:c r="S33" s="502">
        <x:v>0</x:v>
      </x:c>
      <x:c r="T33" s="462">
        <x:v>0</x:v>
      </x:c>
      <x:c r="U33" s="143">
        <x:v>1591967</x:v>
      </x:c>
      <x:c r="W33" s="120" t="s">
        <x:v>27</x:v>
      </x:c>
      <x:c r="X33" s="120" t="s">
        <x:v>2</x:v>
      </x:c>
      <x:c r="Y33" s="120" t="s">
        <x:v>6</x:v>
      </x:c>
      <x:c r="Z33" s="120" t="s">
        <x:v>23</x:v>
      </x:c>
    </x:row>
    <x:row r="34" spans="1:26" x14ac:dyDescent="0.3">
      <x:c r="A34" s="163"/>
      <x:c r="B34" s="163"/>
      <x:c r="C34" s="305"/>
      <x:c r="D34" s="306" t="s">
        <x:v>11</x:v>
      </x:c>
      <x:c r="E34" s="127">
        <x:v>1801.370</x:v>
      </x:c>
      <x:c r="F34" s="128">
        <x:v>0.000</x:v>
      </x:c>
      <x:c r="G34" s="455">
        <x:v>0.000</x:v>
      </x:c>
      <x:c r="H34" s="455">
        <x:v>0.000</x:v>
      </x:c>
      <x:c r="I34" s="128">
        <x:v>0</x:v>
      </x:c>
      <x:c r="J34" s="307">
        <x:v>1801.37</x:v>
      </x:c>
      <x:c r="K34" s="496">
        <x:v>0</x:v>
      </x:c>
      <x:c r="L34" s="497">
        <x:v>0</x:v>
      </x:c>
      <x:c r="M34" s="308">
        <x:v>1981655.7751483</x:v>
      </x:c>
      <x:c r="N34" s="308">
        <x:v>110042.31</x:v>
      </x:c>
      <x:c r="P34" s="128">
        <x:v>0.000</x:v>
      </x:c>
      <x:c r="Q34" s="128">
        <x:v>0.000</x:v>
      </x:c>
      <x:c r="R34" s="128">
        <x:v>0.000</x:v>
      </x:c>
      <x:c r="S34" s="497">
        <x:v>0</x:v>
      </x:c>
      <x:c r="T34" s="129">
        <x:v>0</x:v>
      </x:c>
      <x:c r="U34" s="129">
        <x:v>0</x:v>
      </x:c>
      <x:c r="W34" s="120" t="s">
        <x:v>27</x:v>
      </x:c>
      <x:c r="X34" s="120" t="s">
        <x:v>2</x:v>
      </x:c>
      <x:c r="Y34" s="120" t="s">
        <x:v>6</x:v>
      </x:c>
      <x:c r="Z34" s="120" t="s">
        <x:v>24</x:v>
      </x:c>
    </x:row>
    <x:row r="35" spans="1:26" x14ac:dyDescent="0.3">
      <x:c r="A35" s="163"/>
      <x:c r="B35" s="163"/>
      <x:c r="C35" s="309" t="str">
        <x:f>$AD$7</x:f>
        <x:v>PGT (UG fee)</x:v>
      </x:c>
      <x:c r="D35" s="302" t="s">
        <x:v>12</x:v>
      </x:c>
      <x:c r="E35" s="132">
        <x:v>1104.000</x:v>
      </x:c>
      <x:c r="F35" s="456">
        <x:v>0.000</x:v>
      </x:c>
      <x:c r="G35" s="134">
        <x:v>1239.000</x:v>
      </x:c>
      <x:c r="H35" s="456">
        <x:v>0.000</x:v>
      </x:c>
      <x:c r="I35" s="134">
        <x:v>0</x:v>
      </x:c>
      <x:c r="J35" s="311">
        <x:v>2343</x:v>
      </x:c>
      <x:c r="K35" s="494">
        <x:v>0</x:v>
      </x:c>
      <x:c r="L35" s="495">
        <x:v>0</x:v>
      </x:c>
      <x:c r="M35" s="495">
        <x:v>0</x:v>
      </x:c>
      <x:c r="N35" s="312">
        <x:v>281425</x:v>
      </x:c>
      <x:c r="P35" s="456">
        <x:v>0.000</x:v>
      </x:c>
      <x:c r="Q35" s="134">
        <x:v>1092.000</x:v>
      </x:c>
      <x:c r="R35" s="134">
        <x:v>2331.000</x:v>
      </x:c>
      <x:c r="S35" s="495">
        <x:v>0</x:v>
      </x:c>
      <x:c r="T35" s="456">
        <x:v>0</x:v>
      </x:c>
      <x:c r="U35" s="135">
        <x:v>277333</x:v>
      </x:c>
      <x:c r="W35" s="120" t="s">
        <x:v>27</x:v>
      </x:c>
      <x:c r="X35" s="120" t="s">
        <x:v>2</x:v>
      </x:c>
      <x:c r="Y35" s="120" t="s">
        <x:v>34</x:v>
      </x:c>
      <x:c r="Z35" s="120" t="s">
        <x:v>23</x:v>
      </x:c>
    </x:row>
    <x:row r="36" spans="1:26" x14ac:dyDescent="0.3">
      <x:c r="A36" s="163"/>
      <x:c r="B36" s="163"/>
      <x:c r="C36" s="305"/>
      <x:c r="D36" s="306" t="s">
        <x:v>11</x:v>
      </x:c>
      <x:c r="E36" s="127">
        <x:v>0</x:v>
      </x:c>
      <x:c r="F36" s="455">
        <x:v>0</x:v>
      </x:c>
      <x:c r="G36" s="128">
        <x:v>0</x:v>
      </x:c>
      <x:c r="H36" s="455">
        <x:v>0</x:v>
      </x:c>
      <x:c r="I36" s="128">
        <x:v>0</x:v>
      </x:c>
      <x:c r="J36" s="307">
        <x:v>0</x:v>
      </x:c>
      <x:c r="K36" s="496">
        <x:v>0</x:v>
      </x:c>
      <x:c r="L36" s="308">
        <x:v>0</x:v>
      </x:c>
      <x:c r="M36" s="497">
        <x:v>0</x:v>
      </x:c>
      <x:c r="N36" s="308">
        <x:v>0</x:v>
      </x:c>
      <x:c r="P36" s="455">
        <x:v>0</x:v>
      </x:c>
      <x:c r="Q36" s="128">
        <x:v>0</x:v>
      </x:c>
      <x:c r="R36" s="128">
        <x:v>0</x:v>
      </x:c>
      <x:c r="S36" s="129">
        <x:v>0</x:v>
      </x:c>
      <x:c r="T36" s="455">
        <x:v>0</x:v>
      </x:c>
      <x:c r="U36" s="129">
        <x:v>0</x:v>
      </x:c>
      <x:c r="W36" s="120" t="s">
        <x:v>27</x:v>
      </x:c>
      <x:c r="X36" s="120" t="s">
        <x:v>2</x:v>
      </x:c>
      <x:c r="Y36" s="120" t="s">
        <x:v>34</x:v>
      </x:c>
      <x:c r="Z36" s="120" t="s">
        <x:v>24</x:v>
      </x:c>
    </x:row>
    <x:row r="37" spans="1:26" x14ac:dyDescent="0.3">
      <x:c r="A37" s="163"/>
      <x:c r="B37" s="163"/>
      <x:c r="C37" s="309" t="str">
        <x:f>$AD$8</x:f>
        <x:v>PGT (Masters' loan)</x:v>
      </x:c>
      <x:c r="D37" s="310" t="s">
        <x:v>12</x:v>
      </x:c>
      <x:c r="E37" s="132">
        <x:v>2804.360</x:v>
      </x:c>
      <x:c r="F37" s="456">
        <x:v>0.000</x:v>
      </x:c>
      <x:c r="G37" s="456">
        <x:v>0.000</x:v>
      </x:c>
      <x:c r="H37" s="456">
        <x:v>0.000</x:v>
      </x:c>
      <x:c r="I37" s="134">
        <x:v>0</x:v>
      </x:c>
      <x:c r="J37" s="311">
        <x:v>2804.36</x:v>
      </x:c>
      <x:c r="K37" s="495">
        <x:v>0</x:v>
      </x:c>
      <x:c r="L37" s="494">
        <x:v>0</x:v>
      </x:c>
      <x:c r="M37" s="495">
        <x:v>0</x:v>
      </x:c>
      <x:c r="N37" s="312">
        <x:v>570244.93</x:v>
      </x:c>
      <x:c r="P37" s="456">
        <x:v>0.000</x:v>
      </x:c>
      <x:c r="Q37" s="456">
        <x:v>0.000</x:v>
      </x:c>
      <x:c r="R37" s="456">
        <x:v>0.000</x:v>
      </x:c>
      <x:c r="S37" s="456">
        <x:v>0</x:v>
      </x:c>
      <x:c r="T37" s="456">
        <x:v>0</x:v>
      </x:c>
      <x:c r="U37" s="470">
        <x:v>0</x:v>
      </x:c>
      <x:c r="W37" s="120" t="s">
        <x:v>27</x:v>
      </x:c>
      <x:c r="X37" s="120" t="s">
        <x:v>2</x:v>
      </x:c>
      <x:c r="Y37" s="120" t="s">
        <x:v>99</x:v>
      </x:c>
      <x:c r="Z37" s="120" t="s">
        <x:v>23</x:v>
      </x:c>
    </x:row>
    <x:row r="38" spans="1:26" x14ac:dyDescent="0.3">
      <x:c r="A38" s="163"/>
      <x:c r="B38" s="163"/>
      <x:c r="C38" s="305"/>
      <x:c r="D38" s="306" t="s">
        <x:v>11</x:v>
      </x:c>
      <x:c r="E38" s="127">
        <x:v>8129.630</x:v>
      </x:c>
      <x:c r="F38" s="455">
        <x:v>0.000</x:v>
      </x:c>
      <x:c r="G38" s="455">
        <x:v>0.000</x:v>
      </x:c>
      <x:c r="H38" s="455">
        <x:v>0.000</x:v>
      </x:c>
      <x:c r="I38" s="128">
        <x:v>0</x:v>
      </x:c>
      <x:c r="J38" s="307">
        <x:v>8129.63</x:v>
      </x:c>
      <x:c r="K38" s="497">
        <x:v>0</x:v>
      </x:c>
      <x:c r="L38" s="308">
        <x:v>6888765.9573575</x:v>
      </x:c>
      <x:c r="M38" s="497">
        <x:v>0</x:v>
      </x:c>
      <x:c r="N38" s="308">
        <x:v>1094474.22</x:v>
      </x:c>
      <x:c r="P38" s="455">
        <x:v>0.000</x:v>
      </x:c>
      <x:c r="Q38" s="455">
        <x:v>0.000</x:v>
      </x:c>
      <x:c r="R38" s="455">
        <x:v>0.000</x:v>
      </x:c>
      <x:c r="S38" s="455">
        <x:v>0</x:v>
      </x:c>
      <x:c r="T38" s="455">
        <x:v>0</x:v>
      </x:c>
      <x:c r="U38" s="468">
        <x:v>0</x:v>
      </x:c>
      <x:c r="W38" s="120" t="s">
        <x:v>27</x:v>
      </x:c>
      <x:c r="X38" s="120" t="s">
        <x:v>2</x:v>
      </x:c>
      <x:c r="Y38" s="120" t="s">
        <x:v>99</x:v>
      </x:c>
      <x:c r="Z38" s="120" t="s">
        <x:v>24</x:v>
      </x:c>
    </x:row>
    <x:row r="39" spans="1:26" x14ac:dyDescent="0.3">
      <x:c r="A39" s="163"/>
      <x:c r="B39" s="163"/>
      <x:c r="C39" s="309" t="str">
        <x:f>$AD$9</x:f>
        <x:v>PGT (Other)</x:v>
      </x:c>
      <x:c r="D39" s="310" t="s">
        <x:v>12</x:v>
      </x:c>
      <x:c r="E39" s="132">
        <x:v>194.000</x:v>
      </x:c>
      <x:c r="F39" s="456">
        <x:v>0.000</x:v>
      </x:c>
      <x:c r="G39" s="456">
        <x:v>0.000</x:v>
      </x:c>
      <x:c r="H39" s="456">
        <x:v>0.000</x:v>
      </x:c>
      <x:c r="I39" s="134">
        <x:v>0</x:v>
      </x:c>
      <x:c r="J39" s="311">
        <x:v>194</x:v>
      </x:c>
      <x:c r="K39" s="313">
        <x:v>213400</x:v>
      </x:c>
      <x:c r="L39" s="495">
        <x:v>0</x:v>
      </x:c>
      <x:c r="M39" s="495">
        <x:v>0</x:v>
      </x:c>
      <x:c r="N39" s="313">
        <x:v>41946.11</x:v>
      </x:c>
      <x:c r="P39" s="456">
        <x:v>0.000</x:v>
      </x:c>
      <x:c r="Q39" s="456">
        <x:v>0.000</x:v>
      </x:c>
      <x:c r="R39" s="456">
        <x:v>0.000</x:v>
      </x:c>
      <x:c r="S39" s="456">
        <x:v>0</x:v>
      </x:c>
      <x:c r="T39" s="456">
        <x:v>0</x:v>
      </x:c>
      <x:c r="U39" s="470">
        <x:v>0</x:v>
      </x:c>
      <x:c r="W39" s="120" t="s">
        <x:v>27</x:v>
      </x:c>
      <x:c r="X39" s="120" t="s">
        <x:v>2</x:v>
      </x:c>
      <x:c r="Y39" s="120" t="s">
        <x:v>100</x:v>
      </x:c>
      <x:c r="Z39" s="120" t="s">
        <x:v>23</x:v>
      </x:c>
    </x:row>
    <x:row r="40" spans="1:26" x14ac:dyDescent="0.3">
      <x:c r="A40" s="163"/>
      <x:c r="B40" s="314"/>
      <x:c r="C40" s="314"/>
      <x:c r="D40" s="315" t="s">
        <x:v>11</x:v>
      </x:c>
      <x:c r="E40" s="316">
        <x:v>76.790</x:v>
      </x:c>
      <x:c r="F40" s="489">
        <x:v>0.000</x:v>
      </x:c>
      <x:c r="G40" s="489">
        <x:v>0.000</x:v>
      </x:c>
      <x:c r="H40" s="489">
        <x:v>0.000</x:v>
      </x:c>
      <x:c r="I40" s="317">
        <x:v>0</x:v>
      </x:c>
      <x:c r="J40" s="318">
        <x:v>76.79</x:v>
      </x:c>
      <x:c r="K40" s="319">
        <x:v>84469</x:v>
      </x:c>
      <x:c r="L40" s="319">
        <x:v>65069.1775475</x:v>
      </x:c>
      <x:c r="M40" s="498">
        <x:v>0</x:v>
      </x:c>
      <x:c r="N40" s="319">
        <x:v>3487</x:v>
      </x:c>
      <x:c r="P40" s="489">
        <x:v>0.000</x:v>
      </x:c>
      <x:c r="Q40" s="489">
        <x:v>0.000</x:v>
      </x:c>
      <x:c r="R40" s="489">
        <x:v>0.000</x:v>
      </x:c>
      <x:c r="S40" s="489">
        <x:v>0</x:v>
      </x:c>
      <x:c r="T40" s="489">
        <x:v>0</x:v>
      </x:c>
      <x:c r="U40" s="519">
        <x:v>0</x:v>
      </x:c>
      <x:c r="W40" s="120" t="s">
        <x:v>27</x:v>
      </x:c>
      <x:c r="X40" s="120" t="s">
        <x:v>2</x:v>
      </x:c>
      <x:c r="Y40" s="120" t="s">
        <x:v>100</x:v>
      </x:c>
      <x:c r="Z40" s="120" t="s">
        <x:v>24</x:v>
      </x:c>
    </x:row>
    <x:row r="41" spans="1:26" x14ac:dyDescent="0.3">
      <x:c r="A41" s="163"/>
      <x:c r="B41" s="163" t="s">
        <x:v>307</x:v>
      </x:c>
      <x:c r="C41" s="163" t="s">
        <x:v>6</x:v>
      </x:c>
      <x:c r="D41" s="302" t="s">
        <x:v>12</x:v>
      </x:c>
      <x:c r="E41" s="141">
        <x:v>6296.790</x:v>
      </x:c>
      <x:c r="F41" s="142">
        <x:v>220.500</x:v>
      </x:c>
      <x:c r="G41" s="462">
        <x:v>0.000</x:v>
      </x:c>
      <x:c r="H41" s="462">
        <x:v>0.000</x:v>
      </x:c>
      <x:c r="I41" s="142">
        <x:v>0</x:v>
      </x:c>
      <x:c r="J41" s="303">
        <x:v>6517.29</x:v>
      </x:c>
      <x:c r="K41" s="494">
        <x:v>0</x:v>
      </x:c>
      <x:c r="L41" s="499">
        <x:v>0</x:v>
      </x:c>
      <x:c r="M41" s="499">
        <x:v>0</x:v>
      </x:c>
      <x:c r="N41" s="312">
        <x:v>239196.63</x:v>
      </x:c>
      <x:c r="P41" s="142">
        <x:v>167.640</x:v>
      </x:c>
      <x:c r="Q41" s="142">
        <x:v>186.260</x:v>
      </x:c>
      <x:c r="R41" s="142">
        <x:v>574.400</x:v>
      </x:c>
      <x:c r="S41" s="462">
        <x:v>0</x:v>
      </x:c>
      <x:c r="T41" s="462">
        <x:v>0</x:v>
      </x:c>
      <x:c r="U41" s="143">
        <x:v>11114.01</x:v>
      </x:c>
      <x:c r="W41" s="120" t="s">
        <x:v>27</x:v>
      </x:c>
      <x:c r="X41" s="120" t="s">
        <x:v>1</x:v>
      </x:c>
      <x:c r="Y41" s="120" t="s">
        <x:v>6</x:v>
      </x:c>
      <x:c r="Z41" s="120" t="s">
        <x:v>23</x:v>
      </x:c>
    </x:row>
    <x:row r="42" spans="1:26" x14ac:dyDescent="0.3">
      <x:c r="A42" s="163"/>
      <x:c r="B42" s="163"/>
      <x:c r="C42" s="305"/>
      <x:c r="D42" s="306" t="s">
        <x:v>11</x:v>
      </x:c>
      <x:c r="E42" s="127">
        <x:v>43.070</x:v>
      </x:c>
      <x:c r="F42" s="128">
        <x:v>0.000</x:v>
      </x:c>
      <x:c r="G42" s="455">
        <x:v>0.000</x:v>
      </x:c>
      <x:c r="H42" s="455">
        <x:v>0.000</x:v>
      </x:c>
      <x:c r="I42" s="128">
        <x:v>0</x:v>
      </x:c>
      <x:c r="J42" s="307">
        <x:v>43.07</x:v>
      </x:c>
      <x:c r="K42" s="496">
        <x:v>0</x:v>
      </x:c>
      <x:c r="L42" s="497">
        <x:v>0</x:v>
      </x:c>
      <x:c r="M42" s="497">
        <x:v>0</x:v>
      </x:c>
      <x:c r="N42" s="308">
        <x:v>2960.1</x:v>
      </x:c>
      <x:c r="P42" s="128">
        <x:v>0.000</x:v>
      </x:c>
      <x:c r="Q42" s="128">
        <x:v>0.000</x:v>
      </x:c>
      <x:c r="R42" s="128">
        <x:v>0.000</x:v>
      </x:c>
      <x:c r="S42" s="455">
        <x:v>0</x:v>
      </x:c>
      <x:c r="T42" s="455">
        <x:v>0</x:v>
      </x:c>
      <x:c r="U42" s="129">
        <x:v>0</x:v>
      </x:c>
      <x:c r="W42" s="120" t="s">
        <x:v>27</x:v>
      </x:c>
      <x:c r="X42" s="120" t="s">
        <x:v>1</x:v>
      </x:c>
      <x:c r="Y42" s="120" t="s">
        <x:v>6</x:v>
      </x:c>
      <x:c r="Z42" s="120" t="s">
        <x:v>24</x:v>
      </x:c>
    </x:row>
    <x:row r="43" spans="1:26" x14ac:dyDescent="0.3">
      <x:c r="A43" s="163"/>
      <x:c r="B43" s="163"/>
      <x:c r="C43" s="309" t="str">
        <x:f>$AD$7</x:f>
        <x:v>PGT (UG fee)</x:v>
      </x:c>
      <x:c r="D43" s="302" t="s">
        <x:v>12</x:v>
      </x:c>
      <x:c r="E43" s="132">
        <x:v>1.170</x:v>
      </x:c>
      <x:c r="F43" s="456">
        <x:v>0.000</x:v>
      </x:c>
      <x:c r="G43" s="134">
        <x:v>8.530</x:v>
      </x:c>
      <x:c r="H43" s="456">
        <x:v>0.000</x:v>
      </x:c>
      <x:c r="I43" s="134">
        <x:v>0</x:v>
      </x:c>
      <x:c r="J43" s="311">
        <x:v>9.7</x:v>
      </x:c>
      <x:c r="K43" s="503">
        <x:v>0</x:v>
      </x:c>
      <x:c r="L43" s="495">
        <x:v>0</x:v>
      </x:c>
      <x:c r="M43" s="495">
        <x:v>0</x:v>
      </x:c>
      <x:c r="N43" s="313">
        <x:v>1677.08</x:v>
      </x:c>
      <x:c r="P43" s="456">
        <x:v>0.000</x:v>
      </x:c>
      <x:c r="Q43" s="134">
        <x:v>0.650</x:v>
      </x:c>
      <x:c r="R43" s="134">
        <x:v>9.180</x:v>
      </x:c>
      <x:c r="S43" s="456">
        <x:v>0</x:v>
      </x:c>
      <x:c r="T43" s="456">
        <x:v>0</x:v>
      </x:c>
      <x:c r="U43" s="135">
        <x:v>1642.98</x:v>
      </x:c>
      <x:c r="W43" s="120" t="s">
        <x:v>27</x:v>
      </x:c>
      <x:c r="X43" s="120" t="s">
        <x:v>1</x:v>
      </x:c>
      <x:c r="Y43" s="120" t="s">
        <x:v>34</x:v>
      </x:c>
      <x:c r="Z43" s="120" t="s">
        <x:v>23</x:v>
      </x:c>
    </x:row>
    <x:row r="44" spans="1:26" x14ac:dyDescent="0.3">
      <x:c r="A44" s="163"/>
      <x:c r="B44" s="163"/>
      <x:c r="C44" s="305"/>
      <x:c r="D44" s="306" t="s">
        <x:v>11</x:v>
      </x:c>
      <x:c r="E44" s="127">
        <x:v>0</x:v>
      </x:c>
      <x:c r="F44" s="455">
        <x:v>0</x:v>
      </x:c>
      <x:c r="G44" s="128">
        <x:v>0</x:v>
      </x:c>
      <x:c r="H44" s="455">
        <x:v>0</x:v>
      </x:c>
      <x:c r="I44" s="128">
        <x:v>0</x:v>
      </x:c>
      <x:c r="J44" s="307">
        <x:v>0</x:v>
      </x:c>
      <x:c r="K44" s="496">
        <x:v>0</x:v>
      </x:c>
      <x:c r="L44" s="308">
        <x:v>0</x:v>
      </x:c>
      <x:c r="M44" s="497">
        <x:v>0</x:v>
      </x:c>
      <x:c r="N44" s="308">
        <x:v>0</x:v>
      </x:c>
      <x:c r="P44" s="455">
        <x:v>0</x:v>
      </x:c>
      <x:c r="Q44" s="128">
        <x:v>0</x:v>
      </x:c>
      <x:c r="R44" s="128">
        <x:v>0</x:v>
      </x:c>
      <x:c r="S44" s="129">
        <x:v>0</x:v>
      </x:c>
      <x:c r="T44" s="455">
        <x:v>0</x:v>
      </x:c>
      <x:c r="U44" s="129">
        <x:v>0</x:v>
      </x:c>
      <x:c r="W44" s="120" t="s">
        <x:v>27</x:v>
      </x:c>
      <x:c r="X44" s="120" t="s">
        <x:v>1</x:v>
      </x:c>
      <x:c r="Y44" s="120" t="s">
        <x:v>34</x:v>
      </x:c>
      <x:c r="Z44" s="120" t="s">
        <x:v>24</x:v>
      </x:c>
    </x:row>
    <x:row r="45" spans="1:26" x14ac:dyDescent="0.3">
      <x:c r="A45" s="163"/>
      <x:c r="B45" s="163"/>
      <x:c r="C45" s="309" t="str">
        <x:f>$AD$8</x:f>
        <x:v>PGT (Masters' loan)</x:v>
      </x:c>
      <x:c r="D45" s="310" t="s">
        <x:v>12</x:v>
      </x:c>
      <x:c r="E45" s="132">
        <x:v>638.320</x:v>
      </x:c>
      <x:c r="F45" s="456">
        <x:v>0.000</x:v>
      </x:c>
      <x:c r="G45" s="456">
        <x:v>0.000</x:v>
      </x:c>
      <x:c r="H45" s="456">
        <x:v>0.000</x:v>
      </x:c>
      <x:c r="I45" s="134">
        <x:v>0</x:v>
      </x:c>
      <x:c r="J45" s="311">
        <x:v>638.32</x:v>
      </x:c>
      <x:c r="K45" s="495">
        <x:v>0</x:v>
      </x:c>
      <x:c r="L45" s="494">
        <x:v>0</x:v>
      </x:c>
      <x:c r="M45" s="495">
        <x:v>0</x:v>
      </x:c>
      <x:c r="N45" s="313">
        <x:v>65941.5</x:v>
      </x:c>
      <x:c r="P45" s="456">
        <x:v>0.000</x:v>
      </x:c>
      <x:c r="Q45" s="456">
        <x:v>0.000</x:v>
      </x:c>
      <x:c r="R45" s="456">
        <x:v>0.000</x:v>
      </x:c>
      <x:c r="S45" s="456">
        <x:v>0</x:v>
      </x:c>
      <x:c r="T45" s="456">
        <x:v>0</x:v>
      </x:c>
      <x:c r="U45" s="470">
        <x:v>0</x:v>
      </x:c>
      <x:c r="W45" s="120" t="s">
        <x:v>27</x:v>
      </x:c>
      <x:c r="X45" s="120" t="s">
        <x:v>1</x:v>
      </x:c>
      <x:c r="Y45" s="120" t="s">
        <x:v>99</x:v>
      </x:c>
      <x:c r="Z45" s="120" t="s">
        <x:v>23</x:v>
      </x:c>
    </x:row>
    <x:row r="46" spans="1:26" x14ac:dyDescent="0.3">
      <x:c r="A46" s="163"/>
      <x:c r="B46" s="163"/>
      <x:c r="C46" s="305"/>
      <x:c r="D46" s="306" t="s">
        <x:v>11</x:v>
      </x:c>
      <x:c r="E46" s="127">
        <x:v>2184.590</x:v>
      </x:c>
      <x:c r="F46" s="455">
        <x:v>0.000</x:v>
      </x:c>
      <x:c r="G46" s="455">
        <x:v>0.000</x:v>
      </x:c>
      <x:c r="H46" s="455">
        <x:v>0.000</x:v>
      </x:c>
      <x:c r="I46" s="128">
        <x:v>0</x:v>
      </x:c>
      <x:c r="J46" s="307">
        <x:v>2184.59</x:v>
      </x:c>
      <x:c r="K46" s="497">
        <x:v>0</x:v>
      </x:c>
      <x:c r="L46" s="308">
        <x:v>1851145.6514975</x:v>
      </x:c>
      <x:c r="M46" s="497">
        <x:v>0</x:v>
      </x:c>
      <x:c r="N46" s="308">
        <x:v>262951.57</x:v>
      </x:c>
      <x:c r="P46" s="455">
        <x:v>0.000</x:v>
      </x:c>
      <x:c r="Q46" s="455">
        <x:v>0.000</x:v>
      </x:c>
      <x:c r="R46" s="455">
        <x:v>0.000</x:v>
      </x:c>
      <x:c r="S46" s="455">
        <x:v>0</x:v>
      </x:c>
      <x:c r="T46" s="455">
        <x:v>0</x:v>
      </x:c>
      <x:c r="U46" s="468">
        <x:v>0</x:v>
      </x:c>
      <x:c r="W46" s="120" t="s">
        <x:v>27</x:v>
      </x:c>
      <x:c r="X46" s="120" t="s">
        <x:v>1</x:v>
      </x:c>
      <x:c r="Y46" s="120" t="s">
        <x:v>99</x:v>
      </x:c>
      <x:c r="Z46" s="120" t="s">
        <x:v>24</x:v>
      </x:c>
    </x:row>
    <x:row r="47" spans="1:26" x14ac:dyDescent="0.3">
      <x:c r="A47" s="163"/>
      <x:c r="B47" s="163"/>
      <x:c r="C47" s="309" t="str">
        <x:f>$AD$9</x:f>
        <x:v>PGT (Other)</x:v>
      </x:c>
      <x:c r="D47" s="310" t="s">
        <x:v>12</x:v>
      </x:c>
      <x:c r="E47" s="132">
        <x:v>154.760</x:v>
      </x:c>
      <x:c r="F47" s="456">
        <x:v>0.000</x:v>
      </x:c>
      <x:c r="G47" s="456">
        <x:v>0.000</x:v>
      </x:c>
      <x:c r="H47" s="456">
        <x:v>0.000</x:v>
      </x:c>
      <x:c r="I47" s="134">
        <x:v>0</x:v>
      </x:c>
      <x:c r="J47" s="311">
        <x:v>154.76</x:v>
      </x:c>
      <x:c r="K47" s="313">
        <x:v>170236</x:v>
      </x:c>
      <x:c r="L47" s="495">
        <x:v>0</x:v>
      </x:c>
      <x:c r="M47" s="495">
        <x:v>0</x:v>
      </x:c>
      <x:c r="N47" s="313">
        <x:v>28659.95</x:v>
      </x:c>
      <x:c r="P47" s="456">
        <x:v>0.000</x:v>
      </x:c>
      <x:c r="Q47" s="456">
        <x:v>0.000</x:v>
      </x:c>
      <x:c r="R47" s="456">
        <x:v>0.000</x:v>
      </x:c>
      <x:c r="S47" s="456">
        <x:v>0</x:v>
      </x:c>
      <x:c r="T47" s="456">
        <x:v>0</x:v>
      </x:c>
      <x:c r="U47" s="470">
        <x:v>0</x:v>
      </x:c>
      <x:c r="W47" s="120" t="s">
        <x:v>27</x:v>
      </x:c>
      <x:c r="X47" s="120" t="s">
        <x:v>1</x:v>
      </x:c>
      <x:c r="Y47" s="120" t="s">
        <x:v>100</x:v>
      </x:c>
      <x:c r="Z47" s="120" t="s">
        <x:v>23</x:v>
      </x:c>
    </x:row>
    <x:row r="48" spans="1:26" x14ac:dyDescent="0.3">
      <x:c r="A48" s="320"/>
      <x:c r="B48" s="320"/>
      <x:c r="C48" s="320"/>
      <x:c r="D48" s="228" t="s">
        <x:v>11</x:v>
      </x:c>
      <x:c r="E48" s="138">
        <x:v>138.010</x:v>
      </x:c>
      <x:c r="F48" s="457">
        <x:v>0.000</x:v>
      </x:c>
      <x:c r="G48" s="457">
        <x:v>0.000</x:v>
      </x:c>
      <x:c r="H48" s="457">
        <x:v>0.000</x:v>
      </x:c>
      <x:c r="I48" s="139">
        <x:v>0</x:v>
      </x:c>
      <x:c r="J48" s="321">
        <x:v>138.01</x:v>
      </x:c>
      <x:c r="K48" s="323">
        <x:v>151811</x:v>
      </x:c>
      <x:c r="L48" s="323">
        <x:v>116944.8781525</x:v>
      </x:c>
      <x:c r="M48" s="504">
        <x:v>0</x:v>
      </x:c>
      <x:c r="N48" s="323">
        <x:v>7638.73</x:v>
      </x:c>
      <x:c r="P48" s="457">
        <x:v>0.000</x:v>
      </x:c>
      <x:c r="Q48" s="457">
        <x:v>0.000</x:v>
      </x:c>
      <x:c r="R48" s="457">
        <x:v>0.000</x:v>
      </x:c>
      <x:c r="S48" s="457">
        <x:v>0</x:v>
      </x:c>
      <x:c r="T48" s="457">
        <x:v>0</x:v>
      </x:c>
      <x:c r="U48" s="469">
        <x:v>0</x:v>
      </x:c>
      <x:c r="W48" s="120" t="s">
        <x:v>27</x:v>
      </x:c>
      <x:c r="X48" s="120" t="s">
        <x:v>1</x:v>
      </x:c>
      <x:c r="Y48" s="120" t="s">
        <x:v>100</x:v>
      </x:c>
      <x:c r="Z48" s="120" t="s">
        <x:v>24</x:v>
      </x:c>
    </x:row>
    <x:row r="49" spans="1:26" x14ac:dyDescent="0.3">
      <x:c r="A49" s="301" t="s">
        <x:v>28</x:v>
      </x:c>
      <x:c r="B49" s="163" t="s">
        <x:v>303</x:v>
      </x:c>
      <x:c r="C49" s="163" t="s">
        <x:v>6</x:v>
      </x:c>
      <x:c r="D49" s="302" t="s">
        <x:v>12</x:v>
      </x:c>
      <x:c r="E49" s="141">
        <x:v>190826.530</x:v>
      </x:c>
      <x:c r="F49" s="462">
        <x:v>0.000</x:v>
      </x:c>
      <x:c r="G49" s="462">
        <x:v>0.000</x:v>
      </x:c>
      <x:c r="H49" s="462">
        <x:v>0.000</x:v>
      </x:c>
      <x:c r="I49" s="142">
        <x:v>259</x:v>
      </x:c>
      <x:c r="J49" s="303">
        <x:v>191085.53</x:v>
      </x:c>
      <x:c r="K49" s="501">
        <x:v>0</x:v>
      </x:c>
      <x:c r="L49" s="502">
        <x:v>0</x:v>
      </x:c>
      <x:c r="M49" s="502">
        <x:v>0</x:v>
      </x:c>
      <x:c r="N49" s="304">
        <x:v>7853371.34</x:v>
      </x:c>
      <x:c r="P49" s="462">
        <x:v>0.000</x:v>
      </x:c>
      <x:c r="Q49" s="462">
        <x:v>0.000</x:v>
      </x:c>
      <x:c r="R49" s="462">
        <x:v>0.000</x:v>
      </x:c>
      <x:c r="S49" s="462">
        <x:v>0</x:v>
      </x:c>
      <x:c r="T49" s="462">
        <x:v>0</x:v>
      </x:c>
      <x:c r="U49" s="518">
        <x:v>0</x:v>
      </x:c>
      <x:c r="W49" s="120" t="s">
        <x:v>28</x:v>
      </x:c>
      <x:c r="X49" s="120" t="s">
        <x:v>2</x:v>
      </x:c>
      <x:c r="Y49" s="120" t="s">
        <x:v>6</x:v>
      </x:c>
      <x:c r="Z49" s="120" t="s">
        <x:v>23</x:v>
      </x:c>
    </x:row>
    <x:row r="50" spans="1:26" x14ac:dyDescent="0.3">
      <x:c r="A50" s="163"/>
      <x:c r="B50" s="163"/>
      <x:c r="C50" s="305"/>
      <x:c r="D50" s="306" t="s">
        <x:v>11</x:v>
      </x:c>
      <x:c r="E50" s="127">
        <x:v>668.280</x:v>
      </x:c>
      <x:c r="F50" s="455">
        <x:v>0.000</x:v>
      </x:c>
      <x:c r="G50" s="455">
        <x:v>0.000</x:v>
      </x:c>
      <x:c r="H50" s="455">
        <x:v>0.000</x:v>
      </x:c>
      <x:c r="I50" s="128">
        <x:v>0</x:v>
      </x:c>
      <x:c r="J50" s="307">
        <x:v>668.28</x:v>
      </x:c>
      <x:c r="K50" s="505">
        <x:v>0</x:v>
      </x:c>
      <x:c r="L50" s="497">
        <x:v>0</x:v>
      </x:c>
      <x:c r="M50" s="308">
        <x:v>735163.1932452</x:v>
      </x:c>
      <x:c r="N50" s="322">
        <x:v>52578.51</x:v>
      </x:c>
      <x:c r="P50" s="455">
        <x:v>0.000</x:v>
      </x:c>
      <x:c r="Q50" s="455">
        <x:v>0.000</x:v>
      </x:c>
      <x:c r="R50" s="455">
        <x:v>0.000</x:v>
      </x:c>
      <x:c r="S50" s="455">
        <x:v>0</x:v>
      </x:c>
      <x:c r="T50" s="455">
        <x:v>0</x:v>
      </x:c>
      <x:c r="U50" s="468">
        <x:v>0</x:v>
      </x:c>
      <x:c r="W50" s="120" t="s">
        <x:v>28</x:v>
      </x:c>
      <x:c r="X50" s="120" t="s">
        <x:v>2</x:v>
      </x:c>
      <x:c r="Y50" s="120" t="s">
        <x:v>6</x:v>
      </x:c>
      <x:c r="Z50" s="120" t="s">
        <x:v>24</x:v>
      </x:c>
    </x:row>
    <x:row r="51" spans="1:26" x14ac:dyDescent="0.3">
      <x:c r="A51" s="163"/>
      <x:c r="B51" s="163"/>
      <x:c r="C51" s="309" t="str">
        <x:f>$AD$7</x:f>
        <x:v>PGT (UG fee)</x:v>
      </x:c>
      <x:c r="D51" s="302" t="s">
        <x:v>12</x:v>
      </x:c>
      <x:c r="E51" s="132">
        <x:v>2831.240</x:v>
      </x:c>
      <x:c r="F51" s="456">
        <x:v>0.000</x:v>
      </x:c>
      <x:c r="G51" s="456">
        <x:v>0.000</x:v>
      </x:c>
      <x:c r="H51" s="456">
        <x:v>0.000</x:v>
      </x:c>
      <x:c r="I51" s="134">
        <x:v>0</x:v>
      </x:c>
      <x:c r="J51" s="311">
        <x:v>2831.24</x:v>
      </x:c>
      <x:c r="K51" s="503">
        <x:v>0</x:v>
      </x:c>
      <x:c r="L51" s="495">
        <x:v>0</x:v>
      </x:c>
      <x:c r="M51" s="495">
        <x:v>0</x:v>
      </x:c>
      <x:c r="N51" s="313">
        <x:v>270429</x:v>
      </x:c>
      <x:c r="P51" s="456">
        <x:v>0.000</x:v>
      </x:c>
      <x:c r="Q51" s="456">
        <x:v>0.000</x:v>
      </x:c>
      <x:c r="R51" s="456">
        <x:v>0.000</x:v>
      </x:c>
      <x:c r="S51" s="456">
        <x:v>0</x:v>
      </x:c>
      <x:c r="T51" s="456">
        <x:v>0</x:v>
      </x:c>
      <x:c r="U51" s="470">
        <x:v>0</x:v>
      </x:c>
      <x:c r="W51" s="120" t="s">
        <x:v>28</x:v>
      </x:c>
      <x:c r="X51" s="120" t="s">
        <x:v>2</x:v>
      </x:c>
      <x:c r="Y51" s="120" t="s">
        <x:v>34</x:v>
      </x:c>
      <x:c r="Z51" s="120" t="s">
        <x:v>23</x:v>
      </x:c>
    </x:row>
    <x:row r="52" spans="1:26" x14ac:dyDescent="0.3">
      <x:c r="A52" s="163"/>
      <x:c r="B52" s="163"/>
      <x:c r="C52" s="305"/>
      <x:c r="D52" s="306" t="s">
        <x:v>11</x:v>
      </x:c>
      <x:c r="E52" s="127">
        <x:v>46.000</x:v>
      </x:c>
      <x:c r="F52" s="455">
        <x:v>0.000</x:v>
      </x:c>
      <x:c r="G52" s="455">
        <x:v>0.000</x:v>
      </x:c>
      <x:c r="H52" s="455">
        <x:v>0.000</x:v>
      </x:c>
      <x:c r="I52" s="128">
        <x:v>0</x:v>
      </x:c>
      <x:c r="J52" s="307">
        <x:v>46</x:v>
      </x:c>
      <x:c r="K52" s="496">
        <x:v>0</x:v>
      </x:c>
      <x:c r="L52" s="308">
        <x:v>38978.8015</x:v>
      </x:c>
      <x:c r="M52" s="497">
        <x:v>0</x:v>
      </x:c>
      <x:c r="N52" s="308">
        <x:v>156</x:v>
      </x:c>
      <x:c r="P52" s="455">
        <x:v>0.000</x:v>
      </x:c>
      <x:c r="Q52" s="455">
        <x:v>0.000</x:v>
      </x:c>
      <x:c r="R52" s="455">
        <x:v>0.000</x:v>
      </x:c>
      <x:c r="S52" s="455">
        <x:v>0</x:v>
      </x:c>
      <x:c r="T52" s="455">
        <x:v>0</x:v>
      </x:c>
      <x:c r="U52" s="468">
        <x:v>0</x:v>
      </x:c>
      <x:c r="W52" s="120" t="s">
        <x:v>28</x:v>
      </x:c>
      <x:c r="X52" s="120" t="s">
        <x:v>2</x:v>
      </x:c>
      <x:c r="Y52" s="120" t="s">
        <x:v>34</x:v>
      </x:c>
      <x:c r="Z52" s="120" t="s">
        <x:v>24</x:v>
      </x:c>
    </x:row>
    <x:row r="53" spans="1:26" x14ac:dyDescent="0.3">
      <x:c r="A53" s="163"/>
      <x:c r="B53" s="163"/>
      <x:c r="C53" s="309" t="str">
        <x:f>$AD$8</x:f>
        <x:v>PGT (Masters' loan)</x:v>
      </x:c>
      <x:c r="D53" s="310" t="s">
        <x:v>12</x:v>
      </x:c>
      <x:c r="E53" s="132">
        <x:v>2358.020</x:v>
      </x:c>
      <x:c r="F53" s="456">
        <x:v>0.000</x:v>
      </x:c>
      <x:c r="G53" s="456">
        <x:v>0.000</x:v>
      </x:c>
      <x:c r="H53" s="456">
        <x:v>0.000</x:v>
      </x:c>
      <x:c r="I53" s="134">
        <x:v>0</x:v>
      </x:c>
      <x:c r="J53" s="311">
        <x:v>2358.02</x:v>
      </x:c>
      <x:c r="K53" s="495">
        <x:v>0</x:v>
      </x:c>
      <x:c r="L53" s="494">
        <x:v>0</x:v>
      </x:c>
      <x:c r="M53" s="495">
        <x:v>0</x:v>
      </x:c>
      <x:c r="N53" s="313">
        <x:v>102434.68</x:v>
      </x:c>
      <x:c r="P53" s="456">
        <x:v>0.000</x:v>
      </x:c>
      <x:c r="Q53" s="456">
        <x:v>0.000</x:v>
      </x:c>
      <x:c r="R53" s="456">
        <x:v>0.000</x:v>
      </x:c>
      <x:c r="S53" s="456">
        <x:v>0</x:v>
      </x:c>
      <x:c r="T53" s="456">
        <x:v>0</x:v>
      </x:c>
      <x:c r="U53" s="470">
        <x:v>0</x:v>
      </x:c>
      <x:c r="W53" s="120" t="s">
        <x:v>28</x:v>
      </x:c>
      <x:c r="X53" s="120" t="s">
        <x:v>2</x:v>
      </x:c>
      <x:c r="Y53" s="120" t="s">
        <x:v>99</x:v>
      </x:c>
      <x:c r="Z53" s="120" t="s">
        <x:v>23</x:v>
      </x:c>
    </x:row>
    <x:row r="54" spans="1:26" x14ac:dyDescent="0.3">
      <x:c r="A54" s="163"/>
      <x:c r="B54" s="163"/>
      <x:c r="C54" s="305"/>
      <x:c r="D54" s="306" t="s">
        <x:v>11</x:v>
      </x:c>
      <x:c r="E54" s="127">
        <x:v>9985.410</x:v>
      </x:c>
      <x:c r="F54" s="455">
        <x:v>0.000</x:v>
      </x:c>
      <x:c r="G54" s="455">
        <x:v>0.000</x:v>
      </x:c>
      <x:c r="H54" s="455">
        <x:v>0.000</x:v>
      </x:c>
      <x:c r="I54" s="128">
        <x:v>1.82</x:v>
      </x:c>
      <x:c r="J54" s="307">
        <x:v>9987.23</x:v>
      </x:c>
      <x:c r="K54" s="497">
        <x:v>0</x:v>
      </x:c>
      <x:c r="L54" s="308">
        <x:v>8462831.6457575</x:v>
      </x:c>
      <x:c r="M54" s="497">
        <x:v>0</x:v>
      </x:c>
      <x:c r="N54" s="308">
        <x:v>909448.96</x:v>
      </x:c>
      <x:c r="P54" s="455">
        <x:v>0.000</x:v>
      </x:c>
      <x:c r="Q54" s="455">
        <x:v>0.000</x:v>
      </x:c>
      <x:c r="R54" s="455">
        <x:v>0.000</x:v>
      </x:c>
      <x:c r="S54" s="455">
        <x:v>0</x:v>
      </x:c>
      <x:c r="T54" s="455">
        <x:v>0</x:v>
      </x:c>
      <x:c r="U54" s="468">
        <x:v>0</x:v>
      </x:c>
      <x:c r="W54" s="120" t="s">
        <x:v>28</x:v>
      </x:c>
      <x:c r="X54" s="120" t="s">
        <x:v>2</x:v>
      </x:c>
      <x:c r="Y54" s="120" t="s">
        <x:v>99</x:v>
      </x:c>
      <x:c r="Z54" s="120" t="s">
        <x:v>24</x:v>
      </x:c>
    </x:row>
    <x:row r="55" spans="1:26" x14ac:dyDescent="0.3">
      <x:c r="A55" s="163"/>
      <x:c r="B55" s="163"/>
      <x:c r="C55" s="309" t="str">
        <x:f>$AD$9</x:f>
        <x:v>PGT (Other)</x:v>
      </x:c>
      <x:c r="D55" s="310" t="s">
        <x:v>12</x:v>
      </x:c>
      <x:c r="E55" s="132">
        <x:v>735.300</x:v>
      </x:c>
      <x:c r="F55" s="456">
        <x:v>0.000</x:v>
      </x:c>
      <x:c r="G55" s="456">
        <x:v>0.000</x:v>
      </x:c>
      <x:c r="H55" s="456">
        <x:v>0.000</x:v>
      </x:c>
      <x:c r="I55" s="134">
        <x:v>0</x:v>
      </x:c>
      <x:c r="J55" s="311">
        <x:v>735.3</x:v>
      </x:c>
      <x:c r="K55" s="313">
        <x:v>808830</x:v>
      </x:c>
      <x:c r="L55" s="495">
        <x:v>0</x:v>
      </x:c>
      <x:c r="M55" s="495">
        <x:v>0</x:v>
      </x:c>
      <x:c r="N55" s="313">
        <x:v>18865.52</x:v>
      </x:c>
      <x:c r="P55" s="456">
        <x:v>0.000</x:v>
      </x:c>
      <x:c r="Q55" s="456">
        <x:v>0.000</x:v>
      </x:c>
      <x:c r="R55" s="456">
        <x:v>0.000</x:v>
      </x:c>
      <x:c r="S55" s="456">
        <x:v>0</x:v>
      </x:c>
      <x:c r="T55" s="456">
        <x:v>0</x:v>
      </x:c>
      <x:c r="U55" s="470">
        <x:v>0</x:v>
      </x:c>
      <x:c r="W55" s="120" t="s">
        <x:v>28</x:v>
      </x:c>
      <x:c r="X55" s="120" t="s">
        <x:v>2</x:v>
      </x:c>
      <x:c r="Y55" s="120" t="s">
        <x:v>100</x:v>
      </x:c>
      <x:c r="Z55" s="120" t="s">
        <x:v>23</x:v>
      </x:c>
    </x:row>
    <x:row r="56" spans="1:26" x14ac:dyDescent="0.3">
      <x:c r="A56" s="163"/>
      <x:c r="B56" s="314"/>
      <x:c r="C56" s="314"/>
      <x:c r="D56" s="315" t="s">
        <x:v>11</x:v>
      </x:c>
      <x:c r="E56" s="316">
        <x:v>507.570</x:v>
      </x:c>
      <x:c r="F56" s="489">
        <x:v>0.000</x:v>
      </x:c>
      <x:c r="G56" s="489">
        <x:v>0.000</x:v>
      </x:c>
      <x:c r="H56" s="489">
        <x:v>0.000</x:v>
      </x:c>
      <x:c r="I56" s="317">
        <x:v>0</x:v>
      </x:c>
      <x:c r="J56" s="318">
        <x:v>507.57</x:v>
      </x:c>
      <x:c r="K56" s="319">
        <x:v>558327</x:v>
      </x:c>
      <x:c r="L56" s="319">
        <x:v>430097.1799425</x:v>
      </x:c>
      <x:c r="M56" s="498">
        <x:v>0</x:v>
      </x:c>
      <x:c r="N56" s="319">
        <x:v>22898</x:v>
      </x:c>
      <x:c r="P56" s="489">
        <x:v>0.000</x:v>
      </x:c>
      <x:c r="Q56" s="489">
        <x:v>0.000</x:v>
      </x:c>
      <x:c r="R56" s="489">
        <x:v>0.000</x:v>
      </x:c>
      <x:c r="S56" s="489">
        <x:v>0</x:v>
      </x:c>
      <x:c r="T56" s="489">
        <x:v>0</x:v>
      </x:c>
      <x:c r="U56" s="519">
        <x:v>0</x:v>
      </x:c>
      <x:c r="W56" s="120" t="s">
        <x:v>28</x:v>
      </x:c>
      <x:c r="X56" s="120" t="s">
        <x:v>2</x:v>
      </x:c>
      <x:c r="Y56" s="120" t="s">
        <x:v>100</x:v>
      </x:c>
      <x:c r="Z56" s="120" t="s">
        <x:v>24</x:v>
      </x:c>
    </x:row>
    <x:row r="57" spans="1:26" x14ac:dyDescent="0.3">
      <x:c r="A57" s="163"/>
      <x:c r="B57" s="616" t="s">
        <x:v>171</x:v>
      </x:c>
      <x:c r="C57" s="305" t="s">
        <x:v>6</x:v>
      </x:c>
      <x:c r="D57" s="306" t="s">
        <x:v>12</x:v>
      </x:c>
      <x:c r="E57" s="324">
        <x:v>12622.500</x:v>
      </x:c>
      <x:c r="F57" s="452">
        <x:v>0.000</x:v>
      </x:c>
      <x:c r="G57" s="488">
        <x:v>0.000</x:v>
      </x:c>
      <x:c r="H57" s="488">
        <x:v>0.000</x:v>
      </x:c>
      <x:c r="I57" s="325">
        <x:v>0</x:v>
      </x:c>
      <x:c r="J57" s="326">
        <x:v>12622.5</x:v>
      </x:c>
      <x:c r="K57" s="506">
        <x:v>0</x:v>
      </x:c>
      <x:c r="L57" s="507">
        <x:v>0</x:v>
      </x:c>
      <x:c r="M57" s="507">
        <x:v>0</x:v>
      </x:c>
      <x:c r="N57" s="327">
        <x:v>247013</x:v>
      </x:c>
      <x:c r="P57" s="452">
        <x:v>0.000</x:v>
      </x:c>
      <x:c r="Q57" s="452">
        <x:v>0.000</x:v>
      </x:c>
      <x:c r="R57" s="325">
        <x:v>0.000</x:v>
      </x:c>
      <x:c r="S57" s="488">
        <x:v>0</x:v>
      </x:c>
      <x:c r="T57" s="488">
        <x:v>0</x:v>
      </x:c>
      <x:c r="U57" s="328">
        <x:v>0</x:v>
      </x:c>
      <x:c r="W57" s="120" t="s">
        <x:v>28</x:v>
      </x:c>
      <x:c r="X57" s="120" t="s">
        <x:v>14</x:v>
      </x:c>
      <x:c r="Y57" s="120" t="s">
        <x:v>6</x:v>
      </x:c>
      <x:c r="Z57" s="120" t="s">
        <x:v>23</x:v>
      </x:c>
    </x:row>
    <x:row r="58" spans="1:26" x14ac:dyDescent="0.3">
      <x:c r="A58" s="163"/>
      <x:c r="B58" s="616"/>
      <x:c r="C58" s="329" t="str">
        <x:f>$AD$7</x:f>
        <x:v>PGT (UG fee)</x:v>
      </x:c>
      <x:c r="D58" s="306" t="s">
        <x:v>12</x:v>
      </x:c>
      <x:c r="E58" s="330">
        <x:v>14.000</x:v>
      </x:c>
      <x:c r="F58" s="488">
        <x:v>0.000</x:v>
      </x:c>
      <x:c r="G58" s="331">
        <x:v>0.000</x:v>
      </x:c>
      <x:c r="H58" s="490">
        <x:v>0.000</x:v>
      </x:c>
      <x:c r="I58" s="331">
        <x:v>0</x:v>
      </x:c>
      <x:c r="J58" s="326">
        <x:v>14</x:v>
      </x:c>
      <x:c r="K58" s="506">
        <x:v>0</x:v>
      </x:c>
      <x:c r="L58" s="508">
        <x:v>0</x:v>
      </x:c>
      <x:c r="M58" s="508">
        <x:v>0</x:v>
      </x:c>
      <x:c r="N58" s="327">
        <x:v>0</x:v>
      </x:c>
      <x:c r="P58" s="490">
        <x:v>0.000</x:v>
      </x:c>
      <x:c r="Q58" s="331">
        <x:v>0.000</x:v>
      </x:c>
      <x:c r="R58" s="331">
        <x:v>0.000</x:v>
      </x:c>
      <x:c r="S58" s="490">
        <x:v>0</x:v>
      </x:c>
      <x:c r="T58" s="490">
        <x:v>0</x:v>
      </x:c>
      <x:c r="U58" s="328">
        <x:v>0</x:v>
      </x:c>
      <x:c r="W58" s="120" t="s">
        <x:v>28</x:v>
      </x:c>
      <x:c r="X58" s="120" t="s">
        <x:v>14</x:v>
      </x:c>
      <x:c r="Y58" s="120" t="s">
        <x:v>34</x:v>
      </x:c>
      <x:c r="Z58" s="120" t="s">
        <x:v>23</x:v>
      </x:c>
    </x:row>
    <x:row r="59" spans="1:26" x14ac:dyDescent="0.3">
      <x:c r="A59" s="163"/>
      <x:c r="B59" s="163"/>
      <x:c r="C59" s="329" t="str">
        <x:f>$AD$8</x:f>
        <x:v>PGT (Masters' loan)</x:v>
      </x:c>
      <x:c r="D59" s="306" t="s">
        <x:v>12</x:v>
      </x:c>
      <x:c r="E59" s="330">
        <x:v>17.500</x:v>
      </x:c>
      <x:c r="F59" s="490">
        <x:v>0.000</x:v>
      </x:c>
      <x:c r="G59" s="490">
        <x:v>0.000</x:v>
      </x:c>
      <x:c r="H59" s="490">
        <x:v>0.000</x:v>
      </x:c>
      <x:c r="I59" s="331">
        <x:v>0</x:v>
      </x:c>
      <x:c r="J59" s="326">
        <x:v>17.5</x:v>
      </x:c>
      <x:c r="K59" s="508">
        <x:v>0</x:v>
      </x:c>
      <x:c r="L59" s="508">
        <x:v>0</x:v>
      </x:c>
      <x:c r="M59" s="508">
        <x:v>0</x:v>
      </x:c>
      <x:c r="N59" s="327">
        <x:v>620</x:v>
      </x:c>
      <x:c r="P59" s="490">
        <x:v>0.000</x:v>
      </x:c>
      <x:c r="Q59" s="490">
        <x:v>0.000</x:v>
      </x:c>
      <x:c r="R59" s="490">
        <x:v>0.000</x:v>
      </x:c>
      <x:c r="S59" s="490">
        <x:v>0</x:v>
      </x:c>
      <x:c r="T59" s="490">
        <x:v>0</x:v>
      </x:c>
      <x:c r="U59" s="515">
        <x:v>0</x:v>
      </x:c>
      <x:c r="W59" s="120" t="s">
        <x:v>28</x:v>
      </x:c>
      <x:c r="X59" s="120" t="s">
        <x:v>14</x:v>
      </x:c>
      <x:c r="Y59" s="120" t="s">
        <x:v>99</x:v>
      </x:c>
      <x:c r="Z59" s="120" t="s">
        <x:v>23</x:v>
      </x:c>
    </x:row>
    <x:row r="60" spans="1:26" x14ac:dyDescent="0.3">
      <x:c r="A60" s="163"/>
      <x:c r="B60" s="314"/>
      <x:c r="C60" s="332" t="str">
        <x:f>$AD$9</x:f>
        <x:v>PGT (Other)</x:v>
      </x:c>
      <x:c r="D60" s="333" t="s">
        <x:v>12</x:v>
      </x:c>
      <x:c r="E60" s="334">
        <x:v>0</x:v>
      </x:c>
      <x:c r="F60" s="491">
        <x:v>0</x:v>
      </x:c>
      <x:c r="G60" s="491">
        <x:v>0</x:v>
      </x:c>
      <x:c r="H60" s="491">
        <x:v>0</x:v>
      </x:c>
      <x:c r="I60" s="335">
        <x:v>0</x:v>
      </x:c>
      <x:c r="J60" s="336">
        <x:v>0</x:v>
      </x:c>
      <x:c r="K60" s="509">
        <x:v>0</x:v>
      </x:c>
      <x:c r="L60" s="509">
        <x:v>0</x:v>
      </x:c>
      <x:c r="M60" s="509">
        <x:v>0</x:v>
      </x:c>
      <x:c r="N60" s="337">
        <x:v>0</x:v>
      </x:c>
      <x:c r="P60" s="491">
        <x:v>0</x:v>
      </x:c>
      <x:c r="Q60" s="491">
        <x:v>0</x:v>
      </x:c>
      <x:c r="R60" s="491">
        <x:v>0</x:v>
      </x:c>
      <x:c r="S60" s="491">
        <x:v>0</x:v>
      </x:c>
      <x:c r="T60" s="491">
        <x:v>0</x:v>
      </x:c>
      <x:c r="U60" s="517">
        <x:v>0</x:v>
      </x:c>
      <x:c r="W60" s="120" t="s">
        <x:v>28</x:v>
      </x:c>
      <x:c r="X60" s="120" t="s">
        <x:v>14</x:v>
      </x:c>
      <x:c r="Y60" s="120" t="s">
        <x:v>100</x:v>
      </x:c>
      <x:c r="Z60" s="120" t="s">
        <x:v>23</x:v>
      </x:c>
    </x:row>
    <x:row r="61" spans="1:26" x14ac:dyDescent="0.3">
      <x:c r="A61" s="163"/>
      <x:c r="B61" s="163" t="s">
        <x:v>307</x:v>
      </x:c>
      <x:c r="C61" s="163" t="s">
        <x:v>6</x:v>
      </x:c>
      <x:c r="D61" s="302" t="s">
        <x:v>12</x:v>
      </x:c>
      <x:c r="E61" s="141">
        <x:v>21392.810</x:v>
      </x:c>
      <x:c r="F61" s="462">
        <x:v>0.000</x:v>
      </x:c>
      <x:c r="G61" s="462">
        <x:v>0.000</x:v>
      </x:c>
      <x:c r="H61" s="462">
        <x:v>0.000</x:v>
      </x:c>
      <x:c r="I61" s="142">
        <x:v>4.36</x:v>
      </x:c>
      <x:c r="J61" s="303">
        <x:v>21397.17</x:v>
      </x:c>
      <x:c r="K61" s="494">
        <x:v>0</x:v>
      </x:c>
      <x:c r="L61" s="499">
        <x:v>0</x:v>
      </x:c>
      <x:c r="M61" s="499">
        <x:v>0</x:v>
      </x:c>
      <x:c r="N61" s="312">
        <x:v>626431.47</x:v>
      </x:c>
      <x:c r="P61" s="462">
        <x:v>0.000</x:v>
      </x:c>
      <x:c r="Q61" s="462">
        <x:v>0.000</x:v>
      </x:c>
      <x:c r="R61" s="462">
        <x:v>0.000</x:v>
      </x:c>
      <x:c r="S61" s="462">
        <x:v>0</x:v>
      </x:c>
      <x:c r="T61" s="462">
        <x:v>0</x:v>
      </x:c>
      <x:c r="U61" s="518">
        <x:v>0</x:v>
      </x:c>
      <x:c r="W61" s="120" t="s">
        <x:v>28</x:v>
      </x:c>
      <x:c r="X61" s="120" t="s">
        <x:v>1</x:v>
      </x:c>
      <x:c r="Y61" s="120" t="s">
        <x:v>6</x:v>
      </x:c>
      <x:c r="Z61" s="120" t="s">
        <x:v>23</x:v>
      </x:c>
    </x:row>
    <x:row r="62" spans="1:26" x14ac:dyDescent="0.3">
      <x:c r="A62" s="163"/>
      <x:c r="B62" s="163"/>
      <x:c r="C62" s="305"/>
      <x:c r="D62" s="306" t="s">
        <x:v>11</x:v>
      </x:c>
      <x:c r="E62" s="127">
        <x:v>50.110</x:v>
      </x:c>
      <x:c r="F62" s="455">
        <x:v>0.000</x:v>
      </x:c>
      <x:c r="G62" s="455">
        <x:v>0.000</x:v>
      </x:c>
      <x:c r="H62" s="455">
        <x:v>0.000</x:v>
      </x:c>
      <x:c r="I62" s="128">
        <x:v>0</x:v>
      </x:c>
      <x:c r="J62" s="307">
        <x:v>50.11</x:v>
      </x:c>
      <x:c r="K62" s="496">
        <x:v>0</x:v>
      </x:c>
      <x:c r="L62" s="497">
        <x:v>0</x:v>
      </x:c>
      <x:c r="M62" s="497">
        <x:v>0</x:v>
      </x:c>
      <x:c r="N62" s="308">
        <x:v>2046</x:v>
      </x:c>
      <x:c r="P62" s="455">
        <x:v>0.000</x:v>
      </x:c>
      <x:c r="Q62" s="455">
        <x:v>0.000</x:v>
      </x:c>
      <x:c r="R62" s="455">
        <x:v>0.000</x:v>
      </x:c>
      <x:c r="S62" s="455">
        <x:v>0</x:v>
      </x:c>
      <x:c r="T62" s="455">
        <x:v>0</x:v>
      </x:c>
      <x:c r="U62" s="468">
        <x:v>0</x:v>
      </x:c>
      <x:c r="W62" s="120" t="s">
        <x:v>28</x:v>
      </x:c>
      <x:c r="X62" s="120" t="s">
        <x:v>1</x:v>
      </x:c>
      <x:c r="Y62" s="120" t="s">
        <x:v>6</x:v>
      </x:c>
      <x:c r="Z62" s="120" t="s">
        <x:v>24</x:v>
      </x:c>
    </x:row>
    <x:row r="63" spans="1:26" x14ac:dyDescent="0.3">
      <x:c r="A63" s="163"/>
      <x:c r="B63" s="163"/>
      <x:c r="C63" s="309" t="str">
        <x:f>$AD$7</x:f>
        <x:v>PGT (UG fee)</x:v>
      </x:c>
      <x:c r="D63" s="302" t="s">
        <x:v>12</x:v>
      </x:c>
      <x:c r="E63" s="132">
        <x:v>657.700</x:v>
      </x:c>
      <x:c r="F63" s="456">
        <x:v>0.000</x:v>
      </x:c>
      <x:c r="G63" s="456">
        <x:v>0.000</x:v>
      </x:c>
      <x:c r="H63" s="456">
        <x:v>0.000</x:v>
      </x:c>
      <x:c r="I63" s="134">
        <x:v>0</x:v>
      </x:c>
      <x:c r="J63" s="311">
        <x:v>657.7</x:v>
      </x:c>
      <x:c r="K63" s="503">
        <x:v>0</x:v>
      </x:c>
      <x:c r="L63" s="495">
        <x:v>0</x:v>
      </x:c>
      <x:c r="M63" s="495">
        <x:v>0</x:v>
      </x:c>
      <x:c r="N63" s="313">
        <x:v>27132.35</x:v>
      </x:c>
      <x:c r="P63" s="456">
        <x:v>0.000</x:v>
      </x:c>
      <x:c r="Q63" s="456">
        <x:v>0.000</x:v>
      </x:c>
      <x:c r="R63" s="456">
        <x:v>0.000</x:v>
      </x:c>
      <x:c r="S63" s="456">
        <x:v>0</x:v>
      </x:c>
      <x:c r="T63" s="456">
        <x:v>0</x:v>
      </x:c>
      <x:c r="U63" s="470">
        <x:v>0</x:v>
      </x:c>
      <x:c r="W63" s="120" t="s">
        <x:v>28</x:v>
      </x:c>
      <x:c r="X63" s="120" t="s">
        <x:v>1</x:v>
      </x:c>
      <x:c r="Y63" s="120" t="s">
        <x:v>34</x:v>
      </x:c>
      <x:c r="Z63" s="120" t="s">
        <x:v>23</x:v>
      </x:c>
    </x:row>
    <x:row r="64" spans="1:26" x14ac:dyDescent="0.3">
      <x:c r="A64" s="163"/>
      <x:c r="B64" s="163"/>
      <x:c r="C64" s="305"/>
      <x:c r="D64" s="306" t="s">
        <x:v>11</x:v>
      </x:c>
      <x:c r="E64" s="127">
        <x:v>0.500</x:v>
      </x:c>
      <x:c r="F64" s="455">
        <x:v>0.000</x:v>
      </x:c>
      <x:c r="G64" s="455">
        <x:v>0.000</x:v>
      </x:c>
      <x:c r="H64" s="455">
        <x:v>0.000</x:v>
      </x:c>
      <x:c r="I64" s="128">
        <x:v>0</x:v>
      </x:c>
      <x:c r="J64" s="307">
        <x:v>0.5</x:v>
      </x:c>
      <x:c r="K64" s="496">
        <x:v>0</x:v>
      </x:c>
      <x:c r="L64" s="308">
        <x:v>423.682625</x:v>
      </x:c>
      <x:c r="M64" s="497">
        <x:v>0</x:v>
      </x:c>
      <x:c r="N64" s="308">
        <x:v>0</x:v>
      </x:c>
      <x:c r="P64" s="455">
        <x:v>0.000</x:v>
      </x:c>
      <x:c r="Q64" s="455">
        <x:v>0.000</x:v>
      </x:c>
      <x:c r="R64" s="455">
        <x:v>0.000</x:v>
      </x:c>
      <x:c r="S64" s="455">
        <x:v>0</x:v>
      </x:c>
      <x:c r="T64" s="455">
        <x:v>0</x:v>
      </x:c>
      <x:c r="U64" s="468">
        <x:v>0</x:v>
      </x:c>
      <x:c r="W64" s="120" t="s">
        <x:v>28</x:v>
      </x:c>
      <x:c r="X64" s="120" t="s">
        <x:v>1</x:v>
      </x:c>
      <x:c r="Y64" s="120" t="s">
        <x:v>34</x:v>
      </x:c>
      <x:c r="Z64" s="120" t="s">
        <x:v>24</x:v>
      </x:c>
    </x:row>
    <x:row r="65" spans="1:26" x14ac:dyDescent="0.3">
      <x:c r="A65" s="163"/>
      <x:c r="B65" s="163"/>
      <x:c r="C65" s="309" t="str">
        <x:f>$AD$8</x:f>
        <x:v>PGT (Masters' loan)</x:v>
      </x:c>
      <x:c r="D65" s="310" t="s">
        <x:v>12</x:v>
      </x:c>
      <x:c r="E65" s="132">
        <x:v>1984.810</x:v>
      </x:c>
      <x:c r="F65" s="456">
        <x:v>0.000</x:v>
      </x:c>
      <x:c r="G65" s="456">
        <x:v>0.000</x:v>
      </x:c>
      <x:c r="H65" s="456">
        <x:v>0.000</x:v>
      </x:c>
      <x:c r="I65" s="134">
        <x:v>8.64</x:v>
      </x:c>
      <x:c r="J65" s="311">
        <x:v>1993.45</x:v>
      </x:c>
      <x:c r="K65" s="495">
        <x:v>0</x:v>
      </x:c>
      <x:c r="L65" s="503">
        <x:v>0</x:v>
      </x:c>
      <x:c r="M65" s="495">
        <x:v>0</x:v>
      </x:c>
      <x:c r="N65" s="313">
        <x:v>85182.06</x:v>
      </x:c>
      <x:c r="P65" s="456">
        <x:v>0.000</x:v>
      </x:c>
      <x:c r="Q65" s="456">
        <x:v>0.000</x:v>
      </x:c>
      <x:c r="R65" s="456">
        <x:v>0.000</x:v>
      </x:c>
      <x:c r="S65" s="456">
        <x:v>0</x:v>
      </x:c>
      <x:c r="T65" s="456">
        <x:v>0</x:v>
      </x:c>
      <x:c r="U65" s="470">
        <x:v>0</x:v>
      </x:c>
      <x:c r="W65" s="120" t="s">
        <x:v>28</x:v>
      </x:c>
      <x:c r="X65" s="120" t="s">
        <x:v>1</x:v>
      </x:c>
      <x:c r="Y65" s="120" t="s">
        <x:v>99</x:v>
      </x:c>
      <x:c r="Z65" s="120" t="s">
        <x:v>23</x:v>
      </x:c>
    </x:row>
    <x:row r="66" spans="1:26" x14ac:dyDescent="0.3">
      <x:c r="A66" s="163"/>
      <x:c r="B66" s="163"/>
      <x:c r="C66" s="305"/>
      <x:c r="D66" s="306" t="s">
        <x:v>11</x:v>
      </x:c>
      <x:c r="E66" s="127">
        <x:v>3869.170</x:v>
      </x:c>
      <x:c r="F66" s="455">
        <x:v>0.000</x:v>
      </x:c>
      <x:c r="G66" s="455">
        <x:v>0.000</x:v>
      </x:c>
      <x:c r="H66" s="455">
        <x:v>0.000</x:v>
      </x:c>
      <x:c r="I66" s="128">
        <x:v>0</x:v>
      </x:c>
      <x:c r="J66" s="307">
        <x:v>3869.17</x:v>
      </x:c>
      <x:c r="K66" s="497">
        <x:v>0</x:v>
      </x:c>
      <x:c r="L66" s="322">
        <x:v>3278600.2043425</x:v>
      </x:c>
      <x:c r="M66" s="500">
        <x:v>0</x:v>
      </x:c>
      <x:c r="N66" s="308">
        <x:v>379642.88</x:v>
      </x:c>
      <x:c r="P66" s="455">
        <x:v>0.000</x:v>
      </x:c>
      <x:c r="Q66" s="455">
        <x:v>0.000</x:v>
      </x:c>
      <x:c r="R66" s="455">
        <x:v>0.000</x:v>
      </x:c>
      <x:c r="S66" s="455">
        <x:v>0</x:v>
      </x:c>
      <x:c r="T66" s="455">
        <x:v>0</x:v>
      </x:c>
      <x:c r="U66" s="468">
        <x:v>0</x:v>
      </x:c>
      <x:c r="W66" s="120" t="s">
        <x:v>28</x:v>
      </x:c>
      <x:c r="X66" s="120" t="s">
        <x:v>1</x:v>
      </x:c>
      <x:c r="Y66" s="120" t="s">
        <x:v>99</x:v>
      </x:c>
      <x:c r="Z66" s="120" t="s">
        <x:v>24</x:v>
      </x:c>
    </x:row>
    <x:row r="67" spans="1:26" x14ac:dyDescent="0.3">
      <x:c r="A67" s="163"/>
      <x:c r="B67" s="163"/>
      <x:c r="C67" s="309" t="str">
        <x:f>$AD$9</x:f>
        <x:v>PGT (Other)</x:v>
      </x:c>
      <x:c r="D67" s="310" t="s">
        <x:v>12</x:v>
      </x:c>
      <x:c r="E67" s="132">
        <x:v>2224.840</x:v>
      </x:c>
      <x:c r="F67" s="456">
        <x:v>0.000</x:v>
      </x:c>
      <x:c r="G67" s="456">
        <x:v>0.000</x:v>
      </x:c>
      <x:c r="H67" s="456">
        <x:v>0.000</x:v>
      </x:c>
      <x:c r="I67" s="134">
        <x:v>0</x:v>
      </x:c>
      <x:c r="J67" s="311">
        <x:v>2224.84</x:v>
      </x:c>
      <x:c r="K67" s="313">
        <x:v>2447324</x:v>
      </x:c>
      <x:c r="L67" s="495">
        <x:v>0</x:v>
      </x:c>
      <x:c r="M67" s="495">
        <x:v>0</x:v>
      </x:c>
      <x:c r="N67" s="313">
        <x:v>103824.86</x:v>
      </x:c>
      <x:c r="P67" s="456">
        <x:v>0.000</x:v>
      </x:c>
      <x:c r="Q67" s="456">
        <x:v>0.000</x:v>
      </x:c>
      <x:c r="R67" s="456">
        <x:v>0.000</x:v>
      </x:c>
      <x:c r="S67" s="456">
        <x:v>0</x:v>
      </x:c>
      <x:c r="T67" s="456">
        <x:v>0</x:v>
      </x:c>
      <x:c r="U67" s="470">
        <x:v>0</x:v>
      </x:c>
      <x:c r="W67" s="120" t="s">
        <x:v>28</x:v>
      </x:c>
      <x:c r="X67" s="120" t="s">
        <x:v>1</x:v>
      </x:c>
      <x:c r="Y67" s="120" t="s">
        <x:v>100</x:v>
      </x:c>
      <x:c r="Z67" s="120" t="s">
        <x:v>23</x:v>
      </x:c>
    </x:row>
    <x:row r="68" spans="1:26" x14ac:dyDescent="0.3">
      <x:c r="A68" s="320"/>
      <x:c r="B68" s="320"/>
      <x:c r="C68" s="320"/>
      <x:c r="D68" s="228" t="s">
        <x:v>11</x:v>
      </x:c>
      <x:c r="E68" s="138">
        <x:v>663.860</x:v>
      </x:c>
      <x:c r="F68" s="457">
        <x:v>0.000</x:v>
      </x:c>
      <x:c r="G68" s="457">
        <x:v>0.000</x:v>
      </x:c>
      <x:c r="H68" s="457">
        <x:v>0.000</x:v>
      </x:c>
      <x:c r="I68" s="139">
        <x:v>0</x:v>
      </x:c>
      <x:c r="J68" s="321">
        <x:v>663.86</x:v>
      </x:c>
      <x:c r="K68" s="322">
        <x:v>730246</x:v>
      </x:c>
      <x:c r="L68" s="322">
        <x:v>562531.894865</x:v>
      </x:c>
      <x:c r="M68" s="497">
        <x:v>0</x:v>
      </x:c>
      <x:c r="N68" s="322">
        <x:v>20710.09</x:v>
      </x:c>
      <x:c r="P68" s="457">
        <x:v>0.000</x:v>
      </x:c>
      <x:c r="Q68" s="457">
        <x:v>0.000</x:v>
      </x:c>
      <x:c r="R68" s="457">
        <x:v>0.000</x:v>
      </x:c>
      <x:c r="S68" s="457">
        <x:v>0</x:v>
      </x:c>
      <x:c r="T68" s="457">
        <x:v>0</x:v>
      </x:c>
      <x:c r="U68" s="469">
        <x:v>0</x:v>
      </x:c>
      <x:c r="W68" s="120" t="s">
        <x:v>28</x:v>
      </x:c>
      <x:c r="X68" s="120" t="s">
        <x:v>1</x:v>
      </x:c>
      <x:c r="Y68" s="120" t="s">
        <x:v>100</x:v>
      </x:c>
      <x:c r="Z68" s="120" t="s">
        <x:v>24</x:v>
      </x:c>
    </x:row>
    <x:row r="69" spans="1:26" x14ac:dyDescent="0.3">
      <x:c r="A69" s="301" t="s">
        <x:v>9</x:v>
      </x:c>
      <x:c r="B69" s="163" t="s">
        <x:v>303</x:v>
      </x:c>
      <x:c r="C69" s="163" t="s">
        <x:v>6</x:v>
      </x:c>
      <x:c r="D69" s="302" t="s">
        <x:v>12</x:v>
      </x:c>
      <x:c r="E69" s="141">
        <x:v>350228.630</x:v>
      </x:c>
      <x:c r="F69" s="462">
        <x:v>0.000</x:v>
      </x:c>
      <x:c r="G69" s="462">
        <x:v>0.000</x:v>
      </x:c>
      <x:c r="H69" s="462">
        <x:v>0.000</x:v>
      </x:c>
      <x:c r="I69" s="142">
        <x:v>879.95</x:v>
      </x:c>
      <x:c r="J69" s="303">
        <x:v>351108.58</x:v>
      </x:c>
      <x:c r="K69" s="501">
        <x:v>0</x:v>
      </x:c>
      <x:c r="L69" s="502">
        <x:v>0</x:v>
      </x:c>
      <x:c r="M69" s="502">
        <x:v>0</x:v>
      </x:c>
      <x:c r="N69" s="304">
        <x:v>14585858.79</x:v>
      </x:c>
      <x:c r="P69" s="462">
        <x:v>0.000</x:v>
      </x:c>
      <x:c r="Q69" s="462">
        <x:v>0.000</x:v>
      </x:c>
      <x:c r="R69" s="462">
        <x:v>0.000</x:v>
      </x:c>
      <x:c r="S69" s="462">
        <x:v>0</x:v>
      </x:c>
      <x:c r="T69" s="462">
        <x:v>0</x:v>
      </x:c>
      <x:c r="U69" s="518">
        <x:v>0</x:v>
      </x:c>
      <x:c r="W69" s="120" t="s">
        <x:v>9</x:v>
      </x:c>
      <x:c r="X69" s="120" t="s">
        <x:v>2</x:v>
      </x:c>
      <x:c r="Y69" s="120" t="s">
        <x:v>6</x:v>
      </x:c>
      <x:c r="Z69" s="120" t="s">
        <x:v>23</x:v>
      </x:c>
    </x:row>
    <x:row r="70" spans="1:26" x14ac:dyDescent="0.3">
      <x:c r="A70" s="163"/>
      <x:c r="B70" s="163"/>
      <x:c r="C70" s="305"/>
      <x:c r="D70" s="306" t="s">
        <x:v>11</x:v>
      </x:c>
      <x:c r="E70" s="127">
        <x:v>1361.580</x:v>
      </x:c>
      <x:c r="F70" s="455">
        <x:v>0.000</x:v>
      </x:c>
      <x:c r="G70" s="455">
        <x:v>0.000</x:v>
      </x:c>
      <x:c r="H70" s="455">
        <x:v>0.000</x:v>
      </x:c>
      <x:c r="I70" s="128">
        <x:v>0</x:v>
      </x:c>
      <x:c r="J70" s="307">
        <x:v>1361.58</x:v>
      </x:c>
      <x:c r="K70" s="505">
        <x:v>0</x:v>
      </x:c>
      <x:c r="L70" s="497">
        <x:v>0</x:v>
      </x:c>
      <x:c r="M70" s="308">
        <x:v>1152192.6602604</x:v>
      </x:c>
      <x:c r="N70" s="322">
        <x:v>77679.52</x:v>
      </x:c>
      <x:c r="P70" s="455">
        <x:v>0.000</x:v>
      </x:c>
      <x:c r="Q70" s="455">
        <x:v>0.000</x:v>
      </x:c>
      <x:c r="R70" s="455">
        <x:v>0.000</x:v>
      </x:c>
      <x:c r="S70" s="455">
        <x:v>0</x:v>
      </x:c>
      <x:c r="T70" s="455">
        <x:v>0</x:v>
      </x:c>
      <x:c r="U70" s="468">
        <x:v>0</x:v>
      </x:c>
      <x:c r="W70" s="120" t="s">
        <x:v>9</x:v>
      </x:c>
      <x:c r="X70" s="120" t="s">
        <x:v>2</x:v>
      </x:c>
      <x:c r="Y70" s="120" t="s">
        <x:v>6</x:v>
      </x:c>
      <x:c r="Z70" s="120" t="s">
        <x:v>24</x:v>
      </x:c>
    </x:row>
    <x:row r="71" spans="1:26" x14ac:dyDescent="0.3">
      <x:c r="A71" s="163"/>
      <x:c r="B71" s="163"/>
      <x:c r="C71" s="309" t="str">
        <x:f>$AD$7</x:f>
        <x:v>PGT (UG fee)</x:v>
      </x:c>
      <x:c r="D71" s="302" t="s">
        <x:v>12</x:v>
      </x:c>
      <x:c r="E71" s="132">
        <x:v>34.760</x:v>
      </x:c>
      <x:c r="F71" s="456">
        <x:v>0.000</x:v>
      </x:c>
      <x:c r="G71" s="456">
        <x:v>0.000</x:v>
      </x:c>
      <x:c r="H71" s="456">
        <x:v>0.000</x:v>
      </x:c>
      <x:c r="I71" s="134">
        <x:v>0</x:v>
      </x:c>
      <x:c r="J71" s="311">
        <x:v>34.76</x:v>
      </x:c>
      <x:c r="K71" s="503">
        <x:v>0</x:v>
      </x:c>
      <x:c r="L71" s="495">
        <x:v>0</x:v>
      </x:c>
      <x:c r="M71" s="495">
        <x:v>0</x:v>
      </x:c>
      <x:c r="N71" s="313">
        <x:v>0</x:v>
      </x:c>
      <x:c r="P71" s="456">
        <x:v>0.000</x:v>
      </x:c>
      <x:c r="Q71" s="456">
        <x:v>0.000</x:v>
      </x:c>
      <x:c r="R71" s="456">
        <x:v>0.000</x:v>
      </x:c>
      <x:c r="S71" s="456">
        <x:v>0</x:v>
      </x:c>
      <x:c r="T71" s="456">
        <x:v>0</x:v>
      </x:c>
      <x:c r="U71" s="470">
        <x:v>0</x:v>
      </x:c>
      <x:c r="W71" s="120" t="s">
        <x:v>9</x:v>
      </x:c>
      <x:c r="X71" s="120" t="s">
        <x:v>2</x:v>
      </x:c>
      <x:c r="Y71" s="120" t="s">
        <x:v>34</x:v>
      </x:c>
      <x:c r="Z71" s="120" t="s">
        <x:v>23</x:v>
      </x:c>
    </x:row>
    <x:row r="72" spans="1:26" x14ac:dyDescent="0.3">
      <x:c r="A72" s="163"/>
      <x:c r="B72" s="163"/>
      <x:c r="C72" s="305"/>
      <x:c r="D72" s="306" t="s">
        <x:v>11</x:v>
      </x:c>
      <x:c r="E72" s="127">
        <x:v>0</x:v>
      </x:c>
      <x:c r="F72" s="455">
        <x:v>0</x:v>
      </x:c>
      <x:c r="G72" s="455">
        <x:v>0</x:v>
      </x:c>
      <x:c r="H72" s="455">
        <x:v>0</x:v>
      </x:c>
      <x:c r="I72" s="128">
        <x:v>0</x:v>
      </x:c>
      <x:c r="J72" s="307">
        <x:v>0</x:v>
      </x:c>
      <x:c r="K72" s="496">
        <x:v>0</x:v>
      </x:c>
      <x:c r="L72" s="497">
        <x:v>0</x:v>
      </x:c>
      <x:c r="M72" s="497">
        <x:v>0</x:v>
      </x:c>
      <x:c r="N72" s="308">
        <x:v>0</x:v>
      </x:c>
      <x:c r="P72" s="455">
        <x:v>0</x:v>
      </x:c>
      <x:c r="Q72" s="455">
        <x:v>0</x:v>
      </x:c>
      <x:c r="R72" s="455">
        <x:v>0</x:v>
      </x:c>
      <x:c r="S72" s="455">
        <x:v>0</x:v>
      </x:c>
      <x:c r="T72" s="455">
        <x:v>0</x:v>
      </x:c>
      <x:c r="U72" s="468">
        <x:v>0</x:v>
      </x:c>
      <x:c r="W72" s="120" t="s">
        <x:v>9</x:v>
      </x:c>
      <x:c r="X72" s="120" t="s">
        <x:v>2</x:v>
      </x:c>
      <x:c r="Y72" s="120" t="s">
        <x:v>34</x:v>
      </x:c>
      <x:c r="Z72" s="120" t="s">
        <x:v>24</x:v>
      </x:c>
    </x:row>
    <x:row r="73" spans="1:26" x14ac:dyDescent="0.3">
      <x:c r="A73" s="163"/>
      <x:c r="B73" s="163"/>
      <x:c r="C73" s="309" t="str">
        <x:f>$AD$8</x:f>
        <x:v>PGT (Masters' loan)</x:v>
      </x:c>
      <x:c r="D73" s="310" t="s">
        <x:v>12</x:v>
      </x:c>
      <x:c r="E73" s="132">
        <x:v>5322.480</x:v>
      </x:c>
      <x:c r="F73" s="456">
        <x:v>0.000</x:v>
      </x:c>
      <x:c r="G73" s="456">
        <x:v>0.000</x:v>
      </x:c>
      <x:c r="H73" s="456">
        <x:v>0.000</x:v>
      </x:c>
      <x:c r="I73" s="134">
        <x:v>0</x:v>
      </x:c>
      <x:c r="J73" s="311">
        <x:v>5322.48</x:v>
      </x:c>
      <x:c r="K73" s="503">
        <x:v>0</x:v>
      </x:c>
      <x:c r="L73" s="495">
        <x:v>0</x:v>
      </x:c>
      <x:c r="M73" s="495">
        <x:v>0</x:v>
      </x:c>
      <x:c r="N73" s="313">
        <x:v>383983.24</x:v>
      </x:c>
      <x:c r="P73" s="456">
        <x:v>0.000</x:v>
      </x:c>
      <x:c r="Q73" s="456">
        <x:v>0.000</x:v>
      </x:c>
      <x:c r="R73" s="456">
        <x:v>0.000</x:v>
      </x:c>
      <x:c r="S73" s="456">
        <x:v>0</x:v>
      </x:c>
      <x:c r="T73" s="456">
        <x:v>0</x:v>
      </x:c>
      <x:c r="U73" s="470">
        <x:v>0</x:v>
      </x:c>
      <x:c r="W73" s="120" t="s">
        <x:v>9</x:v>
      </x:c>
      <x:c r="X73" s="120" t="s">
        <x:v>2</x:v>
      </x:c>
      <x:c r="Y73" s="120" t="s">
        <x:v>99</x:v>
      </x:c>
      <x:c r="Z73" s="120" t="s">
        <x:v>23</x:v>
      </x:c>
    </x:row>
    <x:row r="74" spans="1:26" x14ac:dyDescent="0.3">
      <x:c r="A74" s="163"/>
      <x:c r="B74" s="163"/>
      <x:c r="C74" s="305"/>
      <x:c r="D74" s="306" t="s">
        <x:v>11</x:v>
      </x:c>
      <x:c r="E74" s="127">
        <x:v>20452.650</x:v>
      </x:c>
      <x:c r="F74" s="455">
        <x:v>0.000</x:v>
      </x:c>
      <x:c r="G74" s="455">
        <x:v>0.000</x:v>
      </x:c>
      <x:c r="H74" s="455">
        <x:v>0.000</x:v>
      </x:c>
      <x:c r="I74" s="128">
        <x:v>7.31</x:v>
      </x:c>
      <x:c r="J74" s="307">
        <x:v>20459.96</x:v>
      </x:c>
      <x:c r="K74" s="496">
        <x:v>0</x:v>
      </x:c>
      <x:c r="L74" s="497">
        <x:v>0</x:v>
      </x:c>
      <x:c r="M74" s="497">
        <x:v>0</x:v>
      </x:c>
      <x:c r="N74" s="308">
        <x:v>1893564.7</x:v>
      </x:c>
      <x:c r="P74" s="455">
        <x:v>0.000</x:v>
      </x:c>
      <x:c r="Q74" s="455">
        <x:v>0.000</x:v>
      </x:c>
      <x:c r="R74" s="455">
        <x:v>0.000</x:v>
      </x:c>
      <x:c r="S74" s="455">
        <x:v>0</x:v>
      </x:c>
      <x:c r="T74" s="455">
        <x:v>0</x:v>
      </x:c>
      <x:c r="U74" s="468">
        <x:v>0</x:v>
      </x:c>
      <x:c r="W74" s="120" t="s">
        <x:v>9</x:v>
      </x:c>
      <x:c r="X74" s="120" t="s">
        <x:v>2</x:v>
      </x:c>
      <x:c r="Y74" s="120" t="s">
        <x:v>99</x:v>
      </x:c>
      <x:c r="Z74" s="120" t="s">
        <x:v>24</x:v>
      </x:c>
    </x:row>
    <x:row r="75" spans="1:26" x14ac:dyDescent="0.3">
      <x:c r="A75" s="163"/>
      <x:c r="B75" s="163"/>
      <x:c r="C75" s="309" t="str">
        <x:f>$AD$9</x:f>
        <x:v>PGT (Other)</x:v>
      </x:c>
      <x:c r="D75" s="310" t="s">
        <x:v>12</x:v>
      </x:c>
      <x:c r="E75" s="132">
        <x:v>1034.910</x:v>
      </x:c>
      <x:c r="F75" s="456">
        <x:v>0.000</x:v>
      </x:c>
      <x:c r="G75" s="456">
        <x:v>0.000</x:v>
      </x:c>
      <x:c r="H75" s="456">
        <x:v>0.000</x:v>
      </x:c>
      <x:c r="I75" s="134">
        <x:v>0</x:v>
      </x:c>
      <x:c r="J75" s="311">
        <x:v>1034.91</x:v>
      </x:c>
      <x:c r="K75" s="503">
        <x:v>0</x:v>
      </x:c>
      <x:c r="L75" s="495">
        <x:v>0</x:v>
      </x:c>
      <x:c r="M75" s="495">
        <x:v>0</x:v>
      </x:c>
      <x:c r="N75" s="313">
        <x:v>84007.32</x:v>
      </x:c>
      <x:c r="P75" s="456">
        <x:v>0.000</x:v>
      </x:c>
      <x:c r="Q75" s="456">
        <x:v>0.000</x:v>
      </x:c>
      <x:c r="R75" s="456">
        <x:v>0.000</x:v>
      </x:c>
      <x:c r="S75" s="456">
        <x:v>0</x:v>
      </x:c>
      <x:c r="T75" s="456">
        <x:v>0</x:v>
      </x:c>
      <x:c r="U75" s="470">
        <x:v>0</x:v>
      </x:c>
      <x:c r="W75" s="120" t="s">
        <x:v>9</x:v>
      </x:c>
      <x:c r="X75" s="120" t="s">
        <x:v>2</x:v>
      </x:c>
      <x:c r="Y75" s="120" t="s">
        <x:v>100</x:v>
      </x:c>
      <x:c r="Z75" s="120" t="s">
        <x:v>23</x:v>
      </x:c>
    </x:row>
    <x:row r="76" spans="1:26" x14ac:dyDescent="0.3">
      <x:c r="A76" s="163"/>
      <x:c r="B76" s="314"/>
      <x:c r="C76" s="314"/>
      <x:c r="D76" s="315" t="s">
        <x:v>11</x:v>
      </x:c>
      <x:c r="E76" s="316">
        <x:v>373.560</x:v>
      </x:c>
      <x:c r="F76" s="489">
        <x:v>0.000</x:v>
      </x:c>
      <x:c r="G76" s="489">
        <x:v>0.000</x:v>
      </x:c>
      <x:c r="H76" s="489">
        <x:v>0.000</x:v>
      </x:c>
      <x:c r="I76" s="317">
        <x:v>0</x:v>
      </x:c>
      <x:c r="J76" s="318">
        <x:v>373.56</x:v>
      </x:c>
      <x:c r="K76" s="510">
        <x:v>0</x:v>
      </x:c>
      <x:c r="L76" s="498">
        <x:v>0</x:v>
      </x:c>
      <x:c r="M76" s="498">
        <x:v>0</x:v>
      </x:c>
      <x:c r="N76" s="319">
        <x:v>9447</x:v>
      </x:c>
      <x:c r="P76" s="489">
        <x:v>0.000</x:v>
      </x:c>
      <x:c r="Q76" s="489">
        <x:v>0.000</x:v>
      </x:c>
      <x:c r="R76" s="489">
        <x:v>0.000</x:v>
      </x:c>
      <x:c r="S76" s="489">
        <x:v>0</x:v>
      </x:c>
      <x:c r="T76" s="489">
        <x:v>0</x:v>
      </x:c>
      <x:c r="U76" s="519">
        <x:v>0</x:v>
      </x:c>
      <x:c r="W76" s="120" t="s">
        <x:v>9</x:v>
      </x:c>
      <x:c r="X76" s="120" t="s">
        <x:v>2</x:v>
      </x:c>
      <x:c r="Y76" s="120" t="s">
        <x:v>100</x:v>
      </x:c>
      <x:c r="Z76" s="120" t="s">
        <x:v>24</x:v>
      </x:c>
    </x:row>
    <x:row r="77" spans="1:26" x14ac:dyDescent="0.3">
      <x:c r="A77" s="163"/>
      <x:c r="B77" s="163" t="s">
        <x:v>307</x:v>
      </x:c>
      <x:c r="C77" s="163" t="s">
        <x:v>6</x:v>
      </x:c>
      <x:c r="D77" s="302" t="s">
        <x:v>12</x:v>
      </x:c>
      <x:c r="E77" s="141">
        <x:v>25823.780</x:v>
      </x:c>
      <x:c r="F77" s="462">
        <x:v>0.000</x:v>
      </x:c>
      <x:c r="G77" s="462">
        <x:v>0.000</x:v>
      </x:c>
      <x:c r="H77" s="462">
        <x:v>0.000</x:v>
      </x:c>
      <x:c r="I77" s="142">
        <x:v>55.41</x:v>
      </x:c>
      <x:c r="J77" s="303">
        <x:v>25879.19</x:v>
      </x:c>
      <x:c r="K77" s="494">
        <x:v>0</x:v>
      </x:c>
      <x:c r="L77" s="499">
        <x:v>0</x:v>
      </x:c>
      <x:c r="M77" s="499">
        <x:v>0</x:v>
      </x:c>
      <x:c r="N77" s="312">
        <x:v>477110.04</x:v>
      </x:c>
      <x:c r="P77" s="462">
        <x:v>0.000</x:v>
      </x:c>
      <x:c r="Q77" s="462">
        <x:v>0.000</x:v>
      </x:c>
      <x:c r="R77" s="462">
        <x:v>0.000</x:v>
      </x:c>
      <x:c r="S77" s="462">
        <x:v>0</x:v>
      </x:c>
      <x:c r="T77" s="462">
        <x:v>0</x:v>
      </x:c>
      <x:c r="U77" s="518">
        <x:v>0</x:v>
      </x:c>
      <x:c r="W77" s="120" t="s">
        <x:v>9</x:v>
      </x:c>
      <x:c r="X77" s="120" t="s">
        <x:v>1</x:v>
      </x:c>
      <x:c r="Y77" s="120" t="s">
        <x:v>6</x:v>
      </x:c>
      <x:c r="Z77" s="120" t="s">
        <x:v>23</x:v>
      </x:c>
    </x:row>
    <x:row r="78" spans="1:26" x14ac:dyDescent="0.3">
      <x:c r="A78" s="163"/>
      <x:c r="B78" s="163"/>
      <x:c r="C78" s="305"/>
      <x:c r="D78" s="306" t="s">
        <x:v>11</x:v>
      </x:c>
      <x:c r="E78" s="127">
        <x:v>162.870</x:v>
      </x:c>
      <x:c r="F78" s="455">
        <x:v>0.000</x:v>
      </x:c>
      <x:c r="G78" s="455">
        <x:v>0.000</x:v>
      </x:c>
      <x:c r="H78" s="455">
        <x:v>0.000</x:v>
      </x:c>
      <x:c r="I78" s="128">
        <x:v>0</x:v>
      </x:c>
      <x:c r="J78" s="307">
        <x:v>162.87</x:v>
      </x:c>
      <x:c r="K78" s="496">
        <x:v>0</x:v>
      </x:c>
      <x:c r="L78" s="497">
        <x:v>0</x:v>
      </x:c>
      <x:c r="M78" s="497">
        <x:v>0</x:v>
      </x:c>
      <x:c r="N78" s="308">
        <x:v>9520.8</x:v>
      </x:c>
      <x:c r="P78" s="455">
        <x:v>0.000</x:v>
      </x:c>
      <x:c r="Q78" s="455">
        <x:v>0.000</x:v>
      </x:c>
      <x:c r="R78" s="455">
        <x:v>0.000</x:v>
      </x:c>
      <x:c r="S78" s="455">
        <x:v>0</x:v>
      </x:c>
      <x:c r="T78" s="455">
        <x:v>0</x:v>
      </x:c>
      <x:c r="U78" s="468">
        <x:v>0</x:v>
      </x:c>
      <x:c r="W78" s="120" t="s">
        <x:v>9</x:v>
      </x:c>
      <x:c r="X78" s="120" t="s">
        <x:v>1</x:v>
      </x:c>
      <x:c r="Y78" s="120" t="s">
        <x:v>6</x:v>
      </x:c>
      <x:c r="Z78" s="120" t="s">
        <x:v>24</x:v>
      </x:c>
    </x:row>
    <x:row r="79" spans="1:26" x14ac:dyDescent="0.3">
      <x:c r="A79" s="163"/>
      <x:c r="B79" s="163"/>
      <x:c r="C79" s="309" t="str">
        <x:f>$AD$7</x:f>
        <x:v>PGT (UG fee)</x:v>
      </x:c>
      <x:c r="D79" s="302" t="s">
        <x:v>12</x:v>
      </x:c>
      <x:c r="E79" s="132">
        <x:v>32.250</x:v>
      </x:c>
      <x:c r="F79" s="456">
        <x:v>0.000</x:v>
      </x:c>
      <x:c r="G79" s="456">
        <x:v>0.000</x:v>
      </x:c>
      <x:c r="H79" s="456">
        <x:v>0.000</x:v>
      </x:c>
      <x:c r="I79" s="134">
        <x:v>0</x:v>
      </x:c>
      <x:c r="J79" s="311">
        <x:v>32.25</x:v>
      </x:c>
      <x:c r="K79" s="494">
        <x:v>0</x:v>
      </x:c>
      <x:c r="L79" s="495">
        <x:v>0</x:v>
      </x:c>
      <x:c r="M79" s="495">
        <x:v>0</x:v>
      </x:c>
      <x:c r="N79" s="312">
        <x:v>73.36</x:v>
      </x:c>
      <x:c r="P79" s="456">
        <x:v>0.000</x:v>
      </x:c>
      <x:c r="Q79" s="456">
        <x:v>0.000</x:v>
      </x:c>
      <x:c r="R79" s="456">
        <x:v>0.000</x:v>
      </x:c>
      <x:c r="S79" s="456">
        <x:v>0</x:v>
      </x:c>
      <x:c r="T79" s="456">
        <x:v>0</x:v>
      </x:c>
      <x:c r="U79" s="470">
        <x:v>0</x:v>
      </x:c>
      <x:c r="W79" s="120" t="s">
        <x:v>9</x:v>
      </x:c>
      <x:c r="X79" s="120" t="s">
        <x:v>1</x:v>
      </x:c>
      <x:c r="Y79" s="120" t="s">
        <x:v>34</x:v>
      </x:c>
      <x:c r="Z79" s="120" t="s">
        <x:v>23</x:v>
      </x:c>
    </x:row>
    <x:row r="80" spans="1:26" x14ac:dyDescent="0.3">
      <x:c r="A80" s="163"/>
      <x:c r="B80" s="163"/>
      <x:c r="C80" s="305"/>
      <x:c r="D80" s="306" t="s">
        <x:v>11</x:v>
      </x:c>
      <x:c r="E80" s="127">
        <x:v>0</x:v>
      </x:c>
      <x:c r="F80" s="455">
        <x:v>0</x:v>
      </x:c>
      <x:c r="G80" s="455">
        <x:v>0</x:v>
      </x:c>
      <x:c r="H80" s="455">
        <x:v>0</x:v>
      </x:c>
      <x:c r="I80" s="128">
        <x:v>0</x:v>
      </x:c>
      <x:c r="J80" s="307">
        <x:v>0</x:v>
      </x:c>
      <x:c r="K80" s="496">
        <x:v>0</x:v>
      </x:c>
      <x:c r="L80" s="497">
        <x:v>0</x:v>
      </x:c>
      <x:c r="M80" s="497">
        <x:v>0</x:v>
      </x:c>
      <x:c r="N80" s="308">
        <x:v>0</x:v>
      </x:c>
      <x:c r="P80" s="455">
        <x:v>0</x:v>
      </x:c>
      <x:c r="Q80" s="455">
        <x:v>0</x:v>
      </x:c>
      <x:c r="R80" s="455">
        <x:v>0</x:v>
      </x:c>
      <x:c r="S80" s="455">
        <x:v>0</x:v>
      </x:c>
      <x:c r="T80" s="455">
        <x:v>0</x:v>
      </x:c>
      <x:c r="U80" s="468">
        <x:v>0</x:v>
      </x:c>
      <x:c r="W80" s="120" t="s">
        <x:v>9</x:v>
      </x:c>
      <x:c r="X80" s="120" t="s">
        <x:v>1</x:v>
      </x:c>
      <x:c r="Y80" s="120" t="s">
        <x:v>34</x:v>
      </x:c>
      <x:c r="Z80" s="120" t="s">
        <x:v>24</x:v>
      </x:c>
    </x:row>
    <x:row r="81" spans="1:28" x14ac:dyDescent="0.3">
      <x:c r="A81" s="163"/>
      <x:c r="B81" s="163"/>
      <x:c r="C81" s="309" t="str">
        <x:f>$AD$8</x:f>
        <x:v>PGT (Masters' loan)</x:v>
      </x:c>
      <x:c r="D81" s="310" t="s">
        <x:v>12</x:v>
      </x:c>
      <x:c r="E81" s="132">
        <x:v>2911.100</x:v>
      </x:c>
      <x:c r="F81" s="456">
        <x:v>0.000</x:v>
      </x:c>
      <x:c r="G81" s="456">
        <x:v>0.000</x:v>
      </x:c>
      <x:c r="H81" s="456">
        <x:v>0.000</x:v>
      </x:c>
      <x:c r="I81" s="134">
        <x:v>11.49</x:v>
      </x:c>
      <x:c r="J81" s="311">
        <x:v>2922.59</x:v>
      </x:c>
      <x:c r="K81" s="494">
        <x:v>0</x:v>
      </x:c>
      <x:c r="L81" s="495">
        <x:v>0</x:v>
      </x:c>
      <x:c r="M81" s="495">
        <x:v>0</x:v>
      </x:c>
      <x:c r="N81" s="312">
        <x:v>186271.05</x:v>
      </x:c>
      <x:c r="P81" s="456">
        <x:v>0.000</x:v>
      </x:c>
      <x:c r="Q81" s="456">
        <x:v>0.000</x:v>
      </x:c>
      <x:c r="R81" s="456">
        <x:v>0.000</x:v>
      </x:c>
      <x:c r="S81" s="456">
        <x:v>0</x:v>
      </x:c>
      <x:c r="T81" s="456">
        <x:v>0</x:v>
      </x:c>
      <x:c r="U81" s="470">
        <x:v>0</x:v>
      </x:c>
      <x:c r="W81" s="120" t="s">
        <x:v>9</x:v>
      </x:c>
      <x:c r="X81" s="120" t="s">
        <x:v>1</x:v>
      </x:c>
      <x:c r="Y81" s="120" t="s">
        <x:v>99</x:v>
      </x:c>
      <x:c r="Z81" s="120" t="s">
        <x:v>23</x:v>
      </x:c>
    </x:row>
    <x:row r="82" spans="1:28" x14ac:dyDescent="0.3">
      <x:c r="A82" s="163"/>
      <x:c r="B82" s="163"/>
      <x:c r="C82" s="305"/>
      <x:c r="D82" s="306" t="s">
        <x:v>11</x:v>
      </x:c>
      <x:c r="E82" s="127">
        <x:v>7317.660</x:v>
      </x:c>
      <x:c r="F82" s="455">
        <x:v>0.000</x:v>
      </x:c>
      <x:c r="G82" s="455">
        <x:v>0.000</x:v>
      </x:c>
      <x:c r="H82" s="455">
        <x:v>0.000</x:v>
      </x:c>
      <x:c r="I82" s="128">
        <x:v>3</x:v>
      </x:c>
      <x:c r="J82" s="307">
        <x:v>7320.66</x:v>
      </x:c>
      <x:c r="K82" s="496">
        <x:v>0</x:v>
      </x:c>
      <x:c r="L82" s="497">
        <x:v>0</x:v>
      </x:c>
      <x:c r="M82" s="497">
        <x:v>0</x:v>
      </x:c>
      <x:c r="N82" s="308">
        <x:v>604261.51</x:v>
      </x:c>
      <x:c r="P82" s="455">
        <x:v>0.000</x:v>
      </x:c>
      <x:c r="Q82" s="455">
        <x:v>0.000</x:v>
      </x:c>
      <x:c r="R82" s="455">
        <x:v>0.000</x:v>
      </x:c>
      <x:c r="S82" s="455">
        <x:v>0</x:v>
      </x:c>
      <x:c r="T82" s="455">
        <x:v>0</x:v>
      </x:c>
      <x:c r="U82" s="468">
        <x:v>0</x:v>
      </x:c>
      <x:c r="W82" s="120" t="s">
        <x:v>9</x:v>
      </x:c>
      <x:c r="X82" s="120" t="s">
        <x:v>1</x:v>
      </x:c>
      <x:c r="Y82" s="120" t="s">
        <x:v>99</x:v>
      </x:c>
      <x:c r="Z82" s="120" t="s">
        <x:v>24</x:v>
      </x:c>
    </x:row>
    <x:row r="83" spans="1:28" x14ac:dyDescent="0.3">
      <x:c r="A83" s="163"/>
      <x:c r="B83" s="163"/>
      <x:c r="C83" s="309" t="str">
        <x:f>$AD$9</x:f>
        <x:v>PGT (Other)</x:v>
      </x:c>
      <x:c r="D83" s="310" t="s">
        <x:v>12</x:v>
      </x:c>
      <x:c r="E83" s="132">
        <x:v>2111.920</x:v>
      </x:c>
      <x:c r="F83" s="456">
        <x:v>0.000</x:v>
      </x:c>
      <x:c r="G83" s="456">
        <x:v>0.000</x:v>
      </x:c>
      <x:c r="H83" s="456">
        <x:v>0.000</x:v>
      </x:c>
      <x:c r="I83" s="134">
        <x:v>-1</x:v>
      </x:c>
      <x:c r="J83" s="311">
        <x:v>2110.92</x:v>
      </x:c>
      <x:c r="K83" s="503">
        <x:v>0</x:v>
      </x:c>
      <x:c r="L83" s="495">
        <x:v>0</x:v>
      </x:c>
      <x:c r="M83" s="495">
        <x:v>0</x:v>
      </x:c>
      <x:c r="N83" s="313">
        <x:v>70545.86</x:v>
      </x:c>
      <x:c r="P83" s="456">
        <x:v>0.000</x:v>
      </x:c>
      <x:c r="Q83" s="456">
        <x:v>0.000</x:v>
      </x:c>
      <x:c r="R83" s="456">
        <x:v>0.000</x:v>
      </x:c>
      <x:c r="S83" s="456">
        <x:v>0</x:v>
      </x:c>
      <x:c r="T83" s="456">
        <x:v>0</x:v>
      </x:c>
      <x:c r="U83" s="470">
        <x:v>0</x:v>
      </x:c>
      <x:c r="W83" s="120" t="s">
        <x:v>9</x:v>
      </x:c>
      <x:c r="X83" s="120" t="s">
        <x:v>1</x:v>
      </x:c>
      <x:c r="Y83" s="120" t="s">
        <x:v>100</x:v>
      </x:c>
      <x:c r="Z83" s="120" t="s">
        <x:v>23</x:v>
      </x:c>
    </x:row>
    <x:row r="84" spans="1:28" ht="14" thickBot="1" x14ac:dyDescent="0.35">
      <x:c r="A84" s="163"/>
      <x:c r="B84" s="163"/>
      <x:c r="C84" s="163"/>
      <x:c r="D84" s="302" t="s">
        <x:v>11</x:v>
      </x:c>
      <x:c r="E84" s="145">
        <x:v>930.520</x:v>
      </x:c>
      <x:c r="F84" s="463">
        <x:v>0.000</x:v>
      </x:c>
      <x:c r="G84" s="463">
        <x:v>0.000</x:v>
      </x:c>
      <x:c r="H84" s="463">
        <x:v>0.000</x:v>
      </x:c>
      <x:c r="I84" s="153">
        <x:v>0</x:v>
      </x:c>
      <x:c r="J84" s="338">
        <x:v>930.52</x:v>
      </x:c>
      <x:c r="K84" s="505">
        <x:v>0</x:v>
      </x:c>
      <x:c r="L84" s="500">
        <x:v>0</x:v>
      </x:c>
      <x:c r="M84" s="500">
        <x:v>0</x:v>
      </x:c>
      <x:c r="N84" s="322">
        <x:v>40053.16</x:v>
      </x:c>
      <x:c r="P84" s="463">
        <x:v>0.000</x:v>
      </x:c>
      <x:c r="Q84" s="463">
        <x:v>0.000</x:v>
      </x:c>
      <x:c r="R84" s="463">
        <x:v>0.000</x:v>
      </x:c>
      <x:c r="S84" s="463">
        <x:v>0</x:v>
      </x:c>
      <x:c r="T84" s="463">
        <x:v>0</x:v>
      </x:c>
      <x:c r="U84" s="471">
        <x:v>0</x:v>
      </x:c>
      <x:c r="W84" s="120" t="s">
        <x:v>9</x:v>
      </x:c>
      <x:c r="X84" s="120" t="s">
        <x:v>1</x:v>
      </x:c>
      <x:c r="Y84" s="120" t="s">
        <x:v>100</x:v>
      </x:c>
      <x:c r="Z84" s="120" t="s">
        <x:v>24</x:v>
      </x:c>
    </x:row>
    <x:row r="85" spans="1:28" ht="14.25" customHeight="1" thickTop="1" x14ac:dyDescent="0.3">
      <x:c r="A85" s="146" t="s">
        <x:v>3</x:v>
      </x:c>
      <x:c r="B85" s="613" t="s">
        <x:v>306</x:v>
      </x:c>
      <x:c r="C85" s="339" t="s">
        <x:v>6</x:v>
      </x:c>
      <x:c r="D85" s="340"/>
      <x:c r="E85" s="341">
        <x:f>SUM(E5:E6,E17:E18,E33:E34,E49:E50,E57,E69:E70)</x:f>
        <x:v>0</x:v>
      </x:c>
      <x:c r="F85" s="342">
        <x:f>SUM(F17:F18,F33:F34,F57)</x:f>
        <x:v>0</x:v>
      </x:c>
      <x:c r="G85" s="493"/>
      <x:c r="H85" s="342">
        <x:f>SUM(H5:H6)</x:f>
        <x:v>0</x:v>
      </x:c>
      <x:c r="I85" s="342">
        <x:f>SUM(I5:I6,I17:I18,I33:I34,I49:I50,I57,I69:I70)</x:f>
        <x:v>0</x:v>
      </x:c>
      <x:c r="J85" s="343">
        <x:f t="shared" ref="J85" si="0">SUM(J5:J6,J17:J18,J33:J34,J49:J50,J57,J69:J70)</x:f>
        <x:v>0</x:v>
      </x:c>
      <x:c r="K85" s="511"/>
      <x:c r="L85" s="511"/>
      <x:c r="M85" s="344">
        <x:f>SUM(M18,M34,M50,M70)</x:f>
        <x:v>0</x:v>
      </x:c>
      <x:c r="N85" s="344">
        <x:f>SUM(N5:N6,N17:N18,N33:N34,N49:N50,N57,N69:N70)</x:f>
        <x:v>0</x:v>
      </x:c>
      <x:c r="P85" s="342">
        <x:f>SUM(P17:P18,P33:P34,P57)</x:f>
        <x:v>0</x:v>
      </x:c>
      <x:c r="Q85" s="342">
        <x:f>SUM(Q5,Q6,Q17,Q18,Q33,Q34,Q57)</x:f>
        <x:v>0</x:v>
      </x:c>
      <x:c r="R85" s="342">
        <x:f>SUM(R5:R6,R17:R18,R33:R34,R57)</x:f>
        <x:v>0</x:v>
      </x:c>
      <x:c r="S85" s="511"/>
      <x:c r="T85" s="345">
        <x:f>SUM(T18,T34)</x:f>
        <x:v>0</x:v>
      </x:c>
      <x:c r="U85" s="345">
        <x:f>SUM(U5:U6,U17:U18,U33:U34,U57)</x:f>
        <x:v>0</x:v>
      </x:c>
    </x:row>
    <x:row r="86" spans="1:28" x14ac:dyDescent="0.3">
      <x:c r="A86" s="151"/>
      <x:c r="B86" s="614"/>
      <x:c r="C86" s="346" t="str">
        <x:f>$AD$7</x:f>
        <x:v>PGT (UG fee)</x:v>
      </x:c>
      <x:c r="D86" s="347"/>
      <x:c r="E86" s="330">
        <x:f>SUM(E19:E20,E35:E36,E51:E52,E58,E71:E72)</x:f>
        <x:v>0</x:v>
      </x:c>
      <x:c r="F86" s="490"/>
      <x:c r="G86" s="331">
        <x:f>SUM(G19:G20,G35:G36,G58)</x:f>
        <x:v>0</x:v>
      </x:c>
      <x:c r="H86" s="490"/>
      <x:c r="I86" s="331">
        <x:f t="shared" ref="I86:J86" si="1">SUM(I19:I20,I35:I36,I51:I52,I58,I71:I72)</x:f>
        <x:v>0</x:v>
      </x:c>
      <x:c r="J86" s="348">
        <x:f t="shared" si="1"/>
        <x:v>0</x:v>
      </x:c>
      <x:c r="K86" s="512"/>
      <x:c r="L86" s="349">
        <x:f>SUM(L20,L36,L52)</x:f>
        <x:v>0</x:v>
      </x:c>
      <x:c r="M86" s="512"/>
      <x:c r="N86" s="349">
        <x:f>SUM(N19:N20,N35:N36,N51:N52,N58,N71:N72)</x:f>
        <x:v>0</x:v>
      </x:c>
      <x:c r="P86" s="490"/>
      <x:c r="Q86" s="331">
        <x:f>SUM(Q19:Q20,Q35:Q36,Q58)</x:f>
        <x:v>0</x:v>
      </x:c>
      <x:c r="R86" s="331">
        <x:f>SUM(R19:R20,R35:R36,R58)</x:f>
        <x:v>0</x:v>
      </x:c>
      <x:c r="S86" s="350">
        <x:f>SUM(S20,S36)</x:f>
        <x:v>0</x:v>
      </x:c>
      <x:c r="T86" s="490"/>
      <x:c r="U86" s="350">
        <x:f>SUM(U19:U20,U35:U36,U58)</x:f>
        <x:v>0</x:v>
      </x:c>
    </x:row>
    <x:row r="87" spans="1:28" x14ac:dyDescent="0.3">
      <x:c r="A87" s="151"/>
      <x:c r="B87" s="614"/>
      <x:c r="C87" s="346" t="str">
        <x:f>$AD$8</x:f>
        <x:v>PGT (Masters' loan)</x:v>
      </x:c>
      <x:c r="D87" s="347"/>
      <x:c r="E87" s="330">
        <x:f>SUM(E7:E8,E21:E22,E37:E38,E53:E54,E59,E73:E74)</x:f>
        <x:v>0</x:v>
      </x:c>
      <x:c r="F87" s="490"/>
      <x:c r="G87" s="490"/>
      <x:c r="H87" s="490"/>
      <x:c r="I87" s="331">
        <x:f t="shared" ref="I87:N87" si="2">SUM(I7:I8,I21:I22,I37:I38,I53:I54,I59,I73:I74)</x:f>
        <x:v>0</x:v>
      </x:c>
      <x:c r="J87" s="348">
        <x:f t="shared" si="2"/>
        <x:v>0</x:v>
      </x:c>
      <x:c r="K87" s="512"/>
      <x:c r="L87" s="349">
        <x:f>SUM(L22,L38,L54)</x:f>
        <x:v>0</x:v>
      </x:c>
      <x:c r="M87" s="512"/>
      <x:c r="N87" s="349">
        <x:f t="shared" si="2"/>
        <x:v>0</x:v>
      </x:c>
      <x:c r="P87" s="490"/>
      <x:c r="Q87" s="490"/>
      <x:c r="R87" s="490"/>
      <x:c r="S87" s="490"/>
      <x:c r="T87" s="490"/>
      <x:c r="U87" s="515"/>
    </x:row>
    <x:row r="88" spans="1:28" x14ac:dyDescent="0.3">
      <x:c r="A88" s="151"/>
      <x:c r="B88" s="615"/>
      <x:c r="C88" s="351" t="str">
        <x:f>$AD$9</x:f>
        <x:v>PGT (Other)</x:v>
      </x:c>
      <x:c r="D88" s="352"/>
      <x:c r="E88" s="334">
        <x:f>SUM(E9:E10,E23:E24,E39:E40,E55:E56,E60,E75:E76)</x:f>
        <x:v>0</x:v>
      </x:c>
      <x:c r="F88" s="491"/>
      <x:c r="G88" s="491"/>
      <x:c r="H88" s="491"/>
      <x:c r="I88" s="335">
        <x:f t="shared" ref="I88:N88" si="3">SUM(I9:I10,I23:I24,I39:I40,I55:I56,I60,I75:I76)</x:f>
        <x:v>0</x:v>
      </x:c>
      <x:c r="J88" s="336">
        <x:f t="shared" si="3"/>
        <x:v>0</x:v>
      </x:c>
      <x:c r="K88" s="337">
        <x:f>SUM(K9:K10,K23:K24,K39:K40,K55:K56)</x:f>
        <x:v>0</x:v>
      </x:c>
      <x:c r="L88" s="337">
        <x:f>SUM(L24,L40,L56)</x:f>
        <x:v>0</x:v>
      </x:c>
      <x:c r="M88" s="513"/>
      <x:c r="N88" s="337">
        <x:f t="shared" si="3"/>
        <x:v>0</x:v>
      </x:c>
      <x:c r="P88" s="491"/>
      <x:c r="Q88" s="491"/>
      <x:c r="R88" s="491"/>
      <x:c r="S88" s="491"/>
      <x:c r="T88" s="491"/>
      <x:c r="U88" s="517"/>
    </x:row>
    <x:row r="89" spans="1:28" x14ac:dyDescent="0.3">
      <x:c r="A89" s="151"/>
      <x:c r="B89" s="151" t="s">
        <x:v>307</x:v>
      </x:c>
      <x:c r="C89" s="353" t="s">
        <x:v>6</x:v>
      </x:c>
      <x:c r="D89" s="354"/>
      <x:c r="E89" s="324">
        <x:f>SUM(E11:E12,E25:E26,E41:E42,E61:E62,E77:E78)</x:f>
        <x:v>0</x:v>
      </x:c>
      <x:c r="F89" s="325">
        <x:f>SUM(F25:F26,F41:F42)</x:f>
        <x:v>0</x:v>
      </x:c>
      <x:c r="G89" s="488"/>
      <x:c r="H89" s="325">
        <x:f>SUM(H11:H12)</x:f>
        <x:v>0</x:v>
      </x:c>
      <x:c r="I89" s="325">
        <x:f t="shared" ref="I89:N89" si="4">SUM(I11:I12,I25:I26,I41:I42,I61:I62,I77:I78)</x:f>
        <x:v>0</x:v>
      </x:c>
      <x:c r="J89" s="326">
        <x:f t="shared" si="4"/>
        <x:v>0</x:v>
      </x:c>
      <x:c r="K89" s="506"/>
      <x:c r="L89" s="506"/>
      <x:c r="M89" s="506"/>
      <x:c r="N89" s="327">
        <x:f t="shared" si="4"/>
        <x:v>0</x:v>
      </x:c>
      <x:c r="P89" s="325">
        <x:f>SUM(P25:P26,P41:P42)</x:f>
        <x:v>0</x:v>
      </x:c>
      <x:c r="Q89" s="325">
        <x:f>SUM(Q11:Q12,Q25:Q26,Q41:Q42)</x:f>
        <x:v>0</x:v>
      </x:c>
      <x:c r="R89" s="325">
        <x:f>SUM(R11:R12,R25:R26,R41:R42)</x:f>
        <x:v>0</x:v>
      </x:c>
      <x:c r="S89" s="488"/>
      <x:c r="T89" s="488"/>
      <x:c r="U89" s="327">
        <x:f>SUM(U11:U12,U25:U26,U41:U42)</x:f>
        <x:v>0</x:v>
      </x:c>
    </x:row>
    <x:row r="90" spans="1:28" x14ac:dyDescent="0.3">
      <x:c r="A90" s="151"/>
      <x:c r="B90" s="151"/>
      <x:c r="C90" s="346" t="str">
        <x:f>$AD$7</x:f>
        <x:v>PGT (UG fee)</x:v>
      </x:c>
      <x:c r="D90" s="347"/>
      <x:c r="E90" s="330">
        <x:f>SUM(E27:E28,E43:E44,E63:E64,E79:E80)</x:f>
        <x:v>0</x:v>
      </x:c>
      <x:c r="F90" s="490"/>
      <x:c r="G90" s="331">
        <x:f>SUM(G27:G28,G43:G44)</x:f>
        <x:v>0</x:v>
      </x:c>
      <x:c r="H90" s="490"/>
      <x:c r="I90" s="331">
        <x:f t="shared" ref="I90:N90" si="5">SUM(I27:I28,I43:I44,I63:I64,I79:I80)</x:f>
        <x:v>0</x:v>
      </x:c>
      <x:c r="J90" s="348">
        <x:f t="shared" si="5"/>
        <x:v>0</x:v>
      </x:c>
      <x:c r="K90" s="512"/>
      <x:c r="L90" s="349">
        <x:f>SUM(L28,L44,L64)</x:f>
        <x:v>0</x:v>
      </x:c>
      <x:c r="M90" s="512"/>
      <x:c r="N90" s="349">
        <x:f t="shared" si="5"/>
        <x:v>0</x:v>
      </x:c>
      <x:c r="P90" s="490"/>
      <x:c r="Q90" s="331">
        <x:f>SUM(Q27:Q28,Q43:Q44)</x:f>
        <x:v>0</x:v>
      </x:c>
      <x:c r="R90" s="331">
        <x:f>SUM(R27:R28,R43:R44)</x:f>
        <x:v>0</x:v>
      </x:c>
      <x:c r="S90" s="350">
        <x:f>SUM(S28,S44)</x:f>
        <x:v>0</x:v>
      </x:c>
      <x:c r="T90" s="490"/>
      <x:c r="U90" s="350">
        <x:f>SUM(U27:U28,U43:U44)</x:f>
        <x:v>0</x:v>
      </x:c>
    </x:row>
    <x:row r="91" spans="1:28" x14ac:dyDescent="0.3">
      <x:c r="A91" s="151"/>
      <x:c r="B91" s="151"/>
      <x:c r="C91" s="346" t="str">
        <x:f>$AD$8</x:f>
        <x:v>PGT (Masters' loan)</x:v>
      </x:c>
      <x:c r="D91" s="347"/>
      <x:c r="E91" s="330">
        <x:f>SUM(E13:E14,E29:E30,E45:E46,E65:E66,E81:E82)</x:f>
        <x:v>0</x:v>
      </x:c>
      <x:c r="F91" s="490"/>
      <x:c r="G91" s="490"/>
      <x:c r="H91" s="490"/>
      <x:c r="I91" s="331">
        <x:f t="shared" ref="I91:N91" si="6">SUM(I13:I14,I29:I30,I45:I46,I65:I66,I81:I82)</x:f>
        <x:v>0</x:v>
      </x:c>
      <x:c r="J91" s="348">
        <x:f t="shared" si="6"/>
        <x:v>0</x:v>
      </x:c>
      <x:c r="K91" s="512"/>
      <x:c r="L91" s="349">
        <x:f>SUM(L30,L46,L66)</x:f>
        <x:v>0</x:v>
      </x:c>
      <x:c r="M91" s="512"/>
      <x:c r="N91" s="349">
        <x:f t="shared" si="6"/>
        <x:v>0</x:v>
      </x:c>
      <x:c r="P91" s="490"/>
      <x:c r="Q91" s="490"/>
      <x:c r="R91" s="490"/>
      <x:c r="S91" s="490"/>
      <x:c r="T91" s="490"/>
      <x:c r="U91" s="515"/>
    </x:row>
    <x:row r="92" spans="1:28" x14ac:dyDescent="0.3">
      <x:c r="A92" s="151"/>
      <x:c r="B92" s="355"/>
      <x:c r="C92" s="356" t="str">
        <x:f>$AD$9</x:f>
        <x:v>PGT (Other)</x:v>
      </x:c>
      <x:c r="D92" s="357"/>
      <x:c r="E92" s="358">
        <x:f>SUM(E15:E16,E31:E32,E47:E48,E67:E68,E83:E84)</x:f>
        <x:v>0</x:v>
      </x:c>
      <x:c r="F92" s="492"/>
      <x:c r="G92" s="492"/>
      <x:c r="H92" s="492"/>
      <x:c r="I92" s="359">
        <x:f t="shared" ref="I92:J92" si="7">SUM(I15:I16,I31:I32,I47:I48,I67:I68,I83:I84)</x:f>
        <x:v>0</x:v>
      </x:c>
      <x:c r="J92" s="360">
        <x:f t="shared" si="7"/>
        <x:v>0</x:v>
      </x:c>
      <x:c r="K92" s="361">
        <x:f>SUM(K15:K16,K31:K32,K47:K48,K67:K68)</x:f>
        <x:v>0</x:v>
      </x:c>
      <x:c r="L92" s="361">
        <x:f>SUM(L32,L48,L68)</x:f>
        <x:v>0</x:v>
      </x:c>
      <x:c r="M92" s="514"/>
      <x:c r="N92" s="361">
        <x:f>SUM(N15:N16,N31:N32,N47:N48,N67:N68,N83:N84)</x:f>
        <x:v>0</x:v>
      </x:c>
      <x:c r="P92" s="492"/>
      <x:c r="Q92" s="492"/>
      <x:c r="R92" s="492"/>
      <x:c r="S92" s="492"/>
      <x:c r="T92" s="492"/>
      <x:c r="U92" s="516"/>
    </x:row>
    <x:row r="93" spans="1:28" ht="14" thickBot="1" x14ac:dyDescent="0.35">
      <x:c r="A93" s="362"/>
      <x:c r="B93" s="362"/>
      <x:c r="C93" s="363" t="s">
        <x:v>4</x:v>
      </x:c>
      <x:c r="D93" s="364"/>
      <x:c r="E93" s="365">
        <x:f>SUM(E85:E92)</x:f>
        <x:v>0</x:v>
      </x:c>
      <x:c r="F93" s="159">
        <x:f>SUM(F85,F89)</x:f>
        <x:v>0</x:v>
      </x:c>
      <x:c r="G93" s="159">
        <x:f>SUM(G86,G90)</x:f>
        <x:v>0</x:v>
      </x:c>
      <x:c r="H93" s="159">
        <x:f>SUM(H85,H89)</x:f>
        <x:v>0</x:v>
      </x:c>
      <x:c r="I93" s="159">
        <x:f t="shared" ref="I93:J93" si="8">SUM(I85:I92)</x:f>
        <x:v>0</x:v>
      </x:c>
      <x:c r="J93" s="366">
        <x:f t="shared" si="8"/>
        <x:v>0</x:v>
      </x:c>
      <x:c r="K93" s="367">
        <x:f>ROUND(SUM(K87:K88,K91:K92),0)</x:f>
        <x:v>0</x:v>
      </x:c>
      <x:c r="L93" s="367">
        <x:f>ROUND(SUM(L86:L88,L90:L92),0)</x:f>
        <x:v>0</x:v>
      </x:c>
      <x:c r="M93" s="367">
        <x:f>ROUND(M85,0)</x:f>
        <x:v>0</x:v>
      </x:c>
      <x:c r="N93" s="367">
        <x:f t="shared" ref="N93" si="9">ROUND(SUM(N85:N92),0)</x:f>
        <x:v>0</x:v>
      </x:c>
      <x:c r="P93" s="159">
        <x:f>SUM(P85,P89)</x:f>
        <x:v>0</x:v>
      </x:c>
      <x:c r="Q93" s="159">
        <x:f>SUM(Q85:Q86,Q89:Q90)</x:f>
        <x:v>0</x:v>
      </x:c>
      <x:c r="R93" s="159">
        <x:f>SUM(R85:R86,R89:R90)</x:f>
        <x:v>0</x:v>
      </x:c>
      <x:c r="S93" s="160">
        <x:f>ROUND(SUM(S86,S90),0)</x:f>
        <x:v>0</x:v>
      </x:c>
      <x:c r="T93" s="160">
        <x:f>ROUND(T85,0)</x:f>
        <x:v>0</x:v>
      </x:c>
      <x:c r="U93" s="160">
        <x:f>ROUND(SUM(U85:U86,U89:U90),0)</x:f>
        <x:v>0</x:v>
      </x:c>
    </x:row>
    <x:row r="94" spans="1:28" x14ac:dyDescent="0.3">
      <x:c r="K94" s="368"/>
      <x:c r="L94" s="368"/>
      <x:c r="M94" s="368"/>
      <x:c r="N94" s="368"/>
      <x:c r="AB94" s="450"/>
    </x:row>
    <x:row r="95" spans="1:28" x14ac:dyDescent="0.3">
      <x:c r="A95" s="57" t="s">
        <x:v>377</x:v>
      </x:c>
      <x:c r="K95" s="368"/>
      <x:c r="L95" s="368"/>
      <x:c r="M95" s="368"/>
      <x:c r="N95" s="368"/>
      <x:c r="AB95" s="65"/>
    </x:row>
    <x:row r="96" spans="1:28" x14ac:dyDescent="0.3">
      <x:c r="A96" s="57" t="s">
        <x:v>378</x:v>
      </x:c>
      <x:c r="K96" s="368"/>
      <x:c r="L96" s="368"/>
      <x:c r="M96" s="368"/>
      <x:c r="N96" s="368"/>
    </x:row>
    <x:row r="98" spans="5:21" hidden="1" x14ac:dyDescent="0.3">
      <x:c r="E98" s="369" t="s">
        <x:v>96</x:v>
      </x:c>
      <x:c r="F98" s="369" t="s">
        <x:v>273</x:v>
      </x:c>
      <x:c r="G98" s="369" t="s">
        <x:v>275</x:v>
      </x:c>
      <x:c r="H98" s="369" t="s">
        <x:v>276</x:v>
      </x:c>
      <x:c r="I98" s="369" t="s">
        <x:v>347</x:v>
      </x:c>
      <x:c r="J98" s="369" t="s">
        <x:v>391</x:v>
      </x:c>
      <x:c r="K98" s="369" t="s">
        <x:v>392</x:v>
      </x:c>
      <x:c r="L98" s="369" t="s">
        <x:v>389</x:v>
      </x:c>
      <x:c r="M98" s="369" t="s">
        <x:v>390</x:v>
      </x:c>
      <x:c r="N98" s="369" t="s">
        <x:v>393</x:v>
      </x:c>
      <x:c r="P98" s="369" t="s">
        <x:v>274</x:v>
      </x:c>
      <x:c r="Q98" s="369" t="s">
        <x:v>346</x:v>
      </x:c>
      <x:c r="R98" s="369" t="s">
        <x:v>192</x:v>
      </x:c>
      <x:c r="S98" s="369" t="s">
        <x:v>394</x:v>
      </x:c>
      <x:c r="T98" s="369" t="s">
        <x:v>395</x:v>
      </x:c>
      <x:c r="U98" s="370" t="s">
        <x:v>396</x:v>
      </x:c>
    </x:row>
    <x:row r="99" spans="5:21" s="65" customFormat="1" x14ac:dyDescent="0.3">
      <x:c r="E99" s="95"/>
      <x:c r="F99" s="95"/>
      <x:c r="G99" s="95"/>
      <x:c r="H99" s="95"/>
      <x:c r="I99" s="95"/>
      <x:c r="J99" s="95"/>
      <x:c r="K99" s="95"/>
      <x:c r="L99" s="95"/>
      <x:c r="M99" s="95"/>
      <x:c r="N99" s="95"/>
      <x:c r="O99" s="97"/>
      <x:c r="P99" s="95"/>
      <x:c r="Q99" s="95"/>
      <x:c r="R99" s="95"/>
      <x:c r="S99" s="95"/>
      <x:c r="T99" s="95"/>
    </x:row>
  </x:sheetData>
  <x:mergeCells count="4">
    <x:mergeCell ref="A1:J1"/>
    <x:mergeCell ref="B85:B88"/>
    <x:mergeCell ref="B57:B58"/>
    <x:mergeCell ref="P3:U3"/>
  </x:mergeCells>
  <x:phoneticPr fontId="0" type="noConversion"/>
  <x: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x:cfRule type="cellIs" dxfId="2" priority="4" operator="equal">
      <x:formula>0</x:formula>
    </x:cfRule>
  </x:conditionalFormatting>
  <x: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x:cfRule type="cellIs" dxfId="1" priority="3" operator="equal">
      <x:formula>0</x:formula>
    </x:cfRule>
  </x:conditionalFormatting>
  <x:conditionalFormatting sqref="T50">
    <x:cfRule type="cellIs" dxfId="0" priority="1" operator="equal">
      <x:formula>0</x:formula>
    </x:cfRule>
  </x:conditionalFormatting>
  <x:pageMargins left="0.70866141732283472" right="0.70866141732283472" top="0.74803149606299213" bottom="0.74803149606299213" header="0.31496062992125984" footer="0.31496062992125984"/>
  <x:pageSetup paperSize="9" scale="58" fitToWidth="2" fitToHeight="2" orientation="landscape" r:id="rId1"/>
  <x:headerFooter>
    <x:oddHeader>&amp;CPage &amp;P&amp;R&amp;F</x:oddHeader>
  </x:headerFooter>
  <x:rowBreaks count="1" manualBreakCount="1">
    <x:brk id="48" max="21" man="1"/>
  </x:rowBreaks>
  <x:colBreaks count="1" manualBreakCount="1">
    <x:brk id="14" max="95" man="1"/>
  </x:colBreaks>
  <x:ignoredErrors>
    <x:ignoredError sqref="G93" formula="1"/>
    <x:ignoredError sqref="K89:K90 U87:U88 R87:R88" formulaRange="1"/>
  </x:ignoredErrors>
</x: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tint="0.39997558519241921"/>
    <pageSetUpPr fitToPage="1"/>
  </sheetPr>
  <dimension ref="A1:N61"/>
  <sheetViews>
    <sheetView showGridLines="0" zoomScaleNormal="100" workbookViewId="0">
      <selection sqref="A1:G1"/>
    </sheetView>
  </sheetViews>
  <sheetFormatPr defaultColWidth="9.1796875" defaultRowHeight="15" customHeight="1" x14ac:dyDescent="0.3"/>
  <cols>
    <col min="1" max="1" width="16.81640625" style="57" customWidth="1"/>
    <col min="2" max="2" width="18.7265625" style="57" customWidth="1"/>
    <col min="3" max="3" width="16.7265625" style="57" customWidth="1"/>
    <col min="4" max="4" width="14.26953125" style="57" customWidth="1"/>
    <col min="5" max="5" width="11.54296875" style="57" customWidth="1"/>
    <col min="6" max="6" width="11.1796875" style="57" bestFit="1" customWidth="1"/>
    <col min="7" max="7" width="11.1796875" style="65" customWidth="1"/>
    <col min="8" max="8" width="13.54296875" style="65" bestFit="1" customWidth="1"/>
    <col min="9" max="11" width="12" style="65" customWidth="1"/>
    <col min="12" max="12" width="11.81640625" style="57" customWidth="1"/>
    <col min="13" max="14" width="9.1796875" style="57" customWidth="1"/>
    <col min="15" max="17" width="9.1796875" style="57"/>
    <col min="18" max="18" width="14.7265625" style="57" bestFit="1" customWidth="1"/>
    <col min="19" max="16384" width="9.1796875" style="57"/>
  </cols>
  <sheetData>
    <row r="1" spans="1:14" ht="15.75" customHeight="1" x14ac:dyDescent="0.3">
      <c r="A1" s="560" t="str">
        <f>'A Summary'!J8</f>
        <v xml:space="preserve">Provider </v>
      </c>
      <c r="B1" s="560"/>
      <c r="C1" s="560"/>
      <c r="D1" s="560"/>
      <c r="E1" s="560"/>
      <c r="F1" s="560"/>
      <c r="G1" s="560"/>
      <c r="H1" s="60"/>
      <c r="I1" s="60"/>
      <c r="J1" s="372"/>
      <c r="K1" s="372"/>
      <c r="L1" s="65"/>
    </row>
    <row r="2" spans="1:14" ht="15" customHeight="1" x14ac:dyDescent="0.3">
      <c r="A2" s="371"/>
      <c r="L2" s="65"/>
    </row>
    <row r="3" spans="1:14" ht="15.75" customHeight="1" x14ac:dyDescent="0.35">
      <c r="A3" s="617" t="s">
        <v>340</v>
      </c>
      <c r="B3" s="617"/>
      <c r="C3" s="617"/>
      <c r="D3" s="617"/>
      <c r="E3" s="617"/>
      <c r="F3" s="60"/>
      <c r="G3" s="372"/>
      <c r="H3" s="372"/>
      <c r="I3" s="372"/>
      <c r="J3" s="372"/>
      <c r="K3" s="372"/>
      <c r="L3" s="65"/>
    </row>
    <row r="4" spans="1:14" ht="15" customHeight="1" x14ac:dyDescent="0.3">
      <c r="L4" s="65"/>
    </row>
    <row r="5" spans="1:14" ht="21" customHeight="1" thickBot="1" x14ac:dyDescent="0.35">
      <c r="A5" s="618" t="s">
        <v>308</v>
      </c>
      <c r="B5" s="618"/>
      <c r="C5" s="373"/>
      <c r="E5" s="65"/>
      <c r="F5" s="65"/>
      <c r="L5" s="65"/>
    </row>
    <row r="6" spans="1:14" ht="15" customHeight="1" x14ac:dyDescent="0.3">
      <c r="A6" s="374" t="s">
        <v>13</v>
      </c>
      <c r="B6" s="385" t="s">
        <v>146</v>
      </c>
      <c r="C6" s="163"/>
      <c r="L6" s="65"/>
    </row>
    <row r="7" spans="1:14" ht="15" customHeight="1" x14ac:dyDescent="0.3">
      <c r="A7" s="376" t="s">
        <v>7</v>
      </c>
      <c r="B7" s="377">
        <v>10000</v>
      </c>
      <c r="D7" s="65"/>
      <c r="E7" s="65"/>
      <c r="F7" s="65"/>
      <c r="L7" s="65"/>
    </row>
    <row r="8" spans="1:14" ht="15" customHeight="1" x14ac:dyDescent="0.3">
      <c r="A8" s="378" t="s">
        <v>8</v>
      </c>
      <c r="B8" s="379">
        <v>1500</v>
      </c>
      <c r="D8" s="65"/>
      <c r="E8" s="65"/>
      <c r="F8" s="65"/>
      <c r="L8" s="65"/>
      <c r="N8" s="65"/>
    </row>
    <row r="9" spans="1:14" ht="15" customHeight="1" x14ac:dyDescent="0.3">
      <c r="A9" s="380" t="s">
        <v>27</v>
      </c>
      <c r="B9" s="381">
        <v>250</v>
      </c>
      <c r="D9" s="65"/>
      <c r="E9" s="65"/>
      <c r="F9" s="65"/>
      <c r="L9" s="65"/>
      <c r="N9" s="65"/>
    </row>
    <row r="10" spans="1:14" ht="15" customHeight="1" thickBot="1" x14ac:dyDescent="0.35">
      <c r="A10" s="382" t="s">
        <v>26</v>
      </c>
      <c r="B10" s="446">
        <v>1.0249999999999999</v>
      </c>
      <c r="C10" s="163"/>
      <c r="L10" s="65"/>
    </row>
    <row r="11" spans="1:14" ht="15" customHeight="1" x14ac:dyDescent="0.3">
      <c r="B11" s="383"/>
      <c r="C11" s="384"/>
      <c r="L11" s="65"/>
      <c r="N11" s="58"/>
    </row>
    <row r="12" spans="1:14" ht="21" customHeight="1" thickBot="1" x14ac:dyDescent="0.35">
      <c r="A12" s="618" t="s">
        <v>91</v>
      </c>
      <c r="B12" s="618"/>
      <c r="C12" s="618"/>
      <c r="D12" s="618"/>
      <c r="L12" s="65"/>
      <c r="N12" s="58"/>
    </row>
    <row r="13" spans="1:14" ht="15" customHeight="1" x14ac:dyDescent="0.3">
      <c r="A13" s="385" t="s">
        <v>146</v>
      </c>
      <c r="C13" s="384"/>
      <c r="L13" s="65"/>
      <c r="N13" s="58"/>
    </row>
    <row r="14" spans="1:14" ht="15" customHeight="1" thickBot="1" x14ac:dyDescent="0.35">
      <c r="A14" s="386">
        <v>2315</v>
      </c>
      <c r="C14" s="384"/>
      <c r="L14" s="65"/>
      <c r="N14" s="58"/>
    </row>
    <row r="15" spans="1:14" ht="15" customHeight="1" x14ac:dyDescent="0.3">
      <c r="B15" s="383"/>
      <c r="C15" s="384"/>
      <c r="K15" s="372"/>
      <c r="L15" s="65"/>
      <c r="N15" s="58"/>
    </row>
    <row r="16" spans="1:14" ht="21" customHeight="1" thickBot="1" x14ac:dyDescent="0.35">
      <c r="A16" s="619" t="s">
        <v>271</v>
      </c>
      <c r="B16" s="619"/>
      <c r="C16" s="619"/>
      <c r="D16" s="619"/>
      <c r="L16" s="65"/>
      <c r="N16" s="58"/>
    </row>
    <row r="17" spans="1:14" ht="15" customHeight="1" x14ac:dyDescent="0.3">
      <c r="A17" s="387"/>
      <c r="B17" s="387"/>
      <c r="C17" s="620" t="s">
        <v>146</v>
      </c>
      <c r="D17" s="620"/>
      <c r="E17" s="388"/>
      <c r="L17" s="65"/>
      <c r="N17" s="58"/>
    </row>
    <row r="18" spans="1:14" ht="15" customHeight="1" x14ac:dyDescent="0.3">
      <c r="A18" s="355" t="s">
        <v>174</v>
      </c>
      <c r="B18" s="355"/>
      <c r="C18" s="426" t="s">
        <v>6</v>
      </c>
      <c r="D18" s="426" t="s">
        <v>332</v>
      </c>
      <c r="E18" s="389"/>
      <c r="L18" s="65"/>
      <c r="N18" s="58"/>
    </row>
    <row r="19" spans="1:14" ht="15" customHeight="1" x14ac:dyDescent="0.3">
      <c r="A19" s="390" t="s">
        <v>178</v>
      </c>
      <c r="B19" s="390"/>
      <c r="C19" s="391">
        <v>0</v>
      </c>
      <c r="D19" s="391">
        <v>0</v>
      </c>
      <c r="E19" s="392"/>
      <c r="K19" s="372"/>
      <c r="L19" s="65"/>
      <c r="N19" s="58"/>
    </row>
    <row r="20" spans="1:14" ht="15" customHeight="1" x14ac:dyDescent="0.3">
      <c r="A20" s="393" t="s">
        <v>179</v>
      </c>
      <c r="B20" s="393"/>
      <c r="C20" s="394">
        <v>0</v>
      </c>
      <c r="D20" s="394">
        <v>0</v>
      </c>
      <c r="E20" s="392"/>
      <c r="L20" s="65"/>
      <c r="N20" s="58"/>
    </row>
    <row r="21" spans="1:14" ht="15" customHeight="1" x14ac:dyDescent="0.3">
      <c r="A21" s="393" t="s">
        <v>180</v>
      </c>
      <c r="B21" s="393"/>
      <c r="C21" s="394">
        <v>0</v>
      </c>
      <c r="D21" s="394">
        <v>700</v>
      </c>
      <c r="E21" s="392"/>
      <c r="L21" s="65"/>
      <c r="N21" s="58"/>
    </row>
    <row r="22" spans="1:14" ht="15" customHeight="1" x14ac:dyDescent="0.3">
      <c r="A22" s="393" t="s">
        <v>181</v>
      </c>
      <c r="B22" s="393"/>
      <c r="C22" s="394">
        <v>0</v>
      </c>
      <c r="D22" s="394">
        <v>700</v>
      </c>
      <c r="E22" s="392"/>
      <c r="L22" s="65"/>
      <c r="N22" s="58"/>
    </row>
    <row r="23" spans="1:14" ht="15" customHeight="1" x14ac:dyDescent="0.3">
      <c r="A23" s="395" t="s">
        <v>147</v>
      </c>
      <c r="B23" s="395"/>
      <c r="C23" s="396">
        <v>200</v>
      </c>
      <c r="D23" s="396">
        <v>900</v>
      </c>
      <c r="E23" s="392"/>
      <c r="L23" s="65"/>
      <c r="N23" s="58"/>
    </row>
    <row r="24" spans="1:14" ht="15" customHeight="1" x14ac:dyDescent="0.3">
      <c r="A24" s="393" t="s">
        <v>148</v>
      </c>
      <c r="B24" s="393"/>
      <c r="C24" s="394">
        <v>400</v>
      </c>
      <c r="D24" s="394">
        <v>1100</v>
      </c>
      <c r="E24" s="392"/>
      <c r="L24" s="65"/>
      <c r="N24" s="58"/>
    </row>
    <row r="25" spans="1:14" ht="15" customHeight="1" x14ac:dyDescent="0.3">
      <c r="A25" s="393" t="s">
        <v>154</v>
      </c>
      <c r="B25" s="393"/>
      <c r="C25" s="394">
        <v>400</v>
      </c>
      <c r="D25" s="394">
        <v>1100</v>
      </c>
      <c r="E25" s="392"/>
      <c r="L25" s="65"/>
      <c r="N25" s="58"/>
    </row>
    <row r="26" spans="1:14" ht="15" customHeight="1" x14ac:dyDescent="0.3">
      <c r="A26" s="393" t="s">
        <v>149</v>
      </c>
      <c r="B26" s="393"/>
      <c r="C26" s="394">
        <v>200</v>
      </c>
      <c r="D26" s="394">
        <v>900</v>
      </c>
      <c r="E26" s="392"/>
      <c r="L26" s="65"/>
      <c r="N26" s="58"/>
    </row>
    <row r="27" spans="1:14" ht="15" customHeight="1" x14ac:dyDescent="0.3">
      <c r="A27" s="393" t="s">
        <v>151</v>
      </c>
      <c r="B27" s="393"/>
      <c r="C27" s="394">
        <v>200</v>
      </c>
      <c r="D27" s="394">
        <v>900</v>
      </c>
      <c r="E27" s="392"/>
      <c r="L27" s="65"/>
      <c r="N27" s="58"/>
    </row>
    <row r="28" spans="1:14" ht="15" customHeight="1" x14ac:dyDescent="0.3">
      <c r="A28" s="393" t="s">
        <v>182</v>
      </c>
      <c r="B28" s="393"/>
      <c r="C28" s="394">
        <v>0</v>
      </c>
      <c r="D28" s="394">
        <v>700</v>
      </c>
      <c r="E28" s="392"/>
      <c r="L28" s="65"/>
      <c r="N28" s="58"/>
    </row>
    <row r="29" spans="1:14" ht="15" customHeight="1" x14ac:dyDescent="0.3">
      <c r="A29" s="393" t="s">
        <v>183</v>
      </c>
      <c r="B29" s="393"/>
      <c r="C29" s="394">
        <v>0</v>
      </c>
      <c r="D29" s="394">
        <v>700</v>
      </c>
      <c r="E29" s="392"/>
      <c r="L29" s="65"/>
      <c r="N29" s="58"/>
    </row>
    <row r="30" spans="1:14" ht="15.75" customHeight="1" x14ac:dyDescent="0.3">
      <c r="A30" s="397" t="s">
        <v>156</v>
      </c>
      <c r="B30" s="397"/>
      <c r="C30" s="394">
        <v>3500</v>
      </c>
      <c r="D30" s="394">
        <v>4200</v>
      </c>
      <c r="E30" s="392"/>
      <c r="L30" s="65"/>
      <c r="N30" s="58"/>
    </row>
    <row r="31" spans="1:14" ht="15" customHeight="1" x14ac:dyDescent="0.3">
      <c r="A31" s="397" t="s">
        <v>157</v>
      </c>
      <c r="B31" s="397"/>
      <c r="C31" s="394">
        <v>3500</v>
      </c>
      <c r="D31" s="394">
        <v>4200</v>
      </c>
      <c r="E31" s="392"/>
      <c r="L31" s="65"/>
      <c r="N31" s="58"/>
    </row>
    <row r="32" spans="1:14" ht="15" customHeight="1" x14ac:dyDescent="0.3">
      <c r="A32" s="397" t="s">
        <v>184</v>
      </c>
      <c r="B32" s="397"/>
      <c r="C32" s="394">
        <v>0</v>
      </c>
      <c r="D32" s="394">
        <v>700</v>
      </c>
      <c r="E32" s="392"/>
      <c r="L32" s="65"/>
      <c r="N32" s="58"/>
    </row>
    <row r="33" spans="1:14" ht="15" customHeight="1" x14ac:dyDescent="0.3">
      <c r="A33" s="397" t="s">
        <v>155</v>
      </c>
      <c r="B33" s="397"/>
      <c r="C33" s="394">
        <v>1200</v>
      </c>
      <c r="D33" s="394">
        <v>1900</v>
      </c>
      <c r="E33" s="392"/>
      <c r="K33" s="372"/>
      <c r="L33" s="65"/>
      <c r="N33" s="58"/>
    </row>
    <row r="34" spans="1:14" ht="15" customHeight="1" x14ac:dyDescent="0.3">
      <c r="A34" s="393" t="s">
        <v>150</v>
      </c>
      <c r="B34" s="393"/>
      <c r="C34" s="394">
        <v>1200</v>
      </c>
      <c r="D34" s="394">
        <v>1900</v>
      </c>
      <c r="E34" s="392"/>
      <c r="K34" s="372"/>
      <c r="L34" s="65"/>
      <c r="N34" s="58"/>
    </row>
    <row r="35" spans="1:14" ht="15" customHeight="1" x14ac:dyDescent="0.3">
      <c r="A35" s="393" t="s">
        <v>152</v>
      </c>
      <c r="B35" s="393"/>
      <c r="C35" s="394">
        <v>1200</v>
      </c>
      <c r="D35" s="394">
        <v>1900</v>
      </c>
      <c r="E35" s="392"/>
      <c r="L35" s="65"/>
      <c r="N35" s="58"/>
    </row>
    <row r="36" spans="1:14" ht="15" customHeight="1" thickBot="1" x14ac:dyDescent="0.35">
      <c r="A36" s="398" t="s">
        <v>153</v>
      </c>
      <c r="B36" s="398"/>
      <c r="C36" s="399">
        <v>200</v>
      </c>
      <c r="D36" s="399">
        <v>900</v>
      </c>
      <c r="E36" s="392"/>
      <c r="L36" s="65"/>
      <c r="N36" s="58"/>
    </row>
    <row r="37" spans="1:14" ht="15" customHeight="1" x14ac:dyDescent="0.3">
      <c r="A37" s="400"/>
      <c r="B37" s="401"/>
      <c r="C37" s="402"/>
      <c r="D37" s="113"/>
      <c r="K37" s="372"/>
      <c r="L37" s="65"/>
      <c r="N37" s="58"/>
    </row>
    <row r="38" spans="1:14" ht="15" customHeight="1" x14ac:dyDescent="0.3">
      <c r="A38" s="403"/>
      <c r="B38" s="392"/>
      <c r="C38" s="404"/>
      <c r="D38" s="163"/>
      <c r="K38" s="372"/>
      <c r="L38" s="65"/>
      <c r="N38" s="58"/>
    </row>
    <row r="39" spans="1:14" ht="21" customHeight="1" thickBot="1" x14ac:dyDescent="0.35">
      <c r="A39" s="618" t="s">
        <v>101</v>
      </c>
      <c r="B39" s="618"/>
      <c r="C39" s="618"/>
      <c r="D39" s="405"/>
      <c r="E39" s="405"/>
      <c r="F39" s="405"/>
      <c r="G39" s="406"/>
      <c r="H39" s="406"/>
      <c r="I39" s="406"/>
      <c r="J39" s="406"/>
      <c r="K39" s="406"/>
      <c r="L39" s="65"/>
    </row>
    <row r="40" spans="1:14" ht="15" customHeight="1" x14ac:dyDescent="0.3">
      <c r="A40" s="374" t="s">
        <v>13</v>
      </c>
      <c r="B40" s="375" t="s">
        <v>5</v>
      </c>
      <c r="C40" s="385" t="s">
        <v>146</v>
      </c>
      <c r="D40" s="405"/>
      <c r="E40" s="405"/>
      <c r="F40" s="405"/>
      <c r="G40" s="406"/>
      <c r="H40" s="406"/>
      <c r="I40" s="406"/>
      <c r="J40" s="406"/>
      <c r="K40" s="406"/>
    </row>
    <row r="41" spans="1:14" ht="15" customHeight="1" thickBot="1" x14ac:dyDescent="0.35">
      <c r="A41" s="407" t="s">
        <v>365</v>
      </c>
      <c r="B41" s="408" t="s">
        <v>364</v>
      </c>
      <c r="C41" s="409">
        <v>1100</v>
      </c>
      <c r="D41" s="405"/>
      <c r="E41" s="405"/>
      <c r="F41" s="405"/>
      <c r="G41" s="406"/>
      <c r="H41" s="406"/>
      <c r="I41" s="406"/>
      <c r="J41" s="406"/>
      <c r="K41" s="57"/>
    </row>
    <row r="42" spans="1:14" ht="15" customHeight="1" x14ac:dyDescent="0.3">
      <c r="A42" s="65"/>
      <c r="B42" s="410"/>
      <c r="C42" s="411"/>
      <c r="D42" s="405"/>
      <c r="E42" s="405"/>
      <c r="F42" s="405"/>
      <c r="G42" s="406"/>
      <c r="H42" s="406"/>
      <c r="I42" s="406"/>
      <c r="J42" s="406"/>
      <c r="K42" s="412"/>
    </row>
    <row r="43" spans="1:14" ht="21" customHeight="1" thickBot="1" x14ac:dyDescent="0.35">
      <c r="A43" s="618" t="s">
        <v>29</v>
      </c>
      <c r="B43" s="618"/>
      <c r="C43" s="618"/>
      <c r="D43" s="405"/>
      <c r="E43" s="405"/>
      <c r="F43" s="405"/>
      <c r="G43" s="406"/>
      <c r="H43" s="406"/>
      <c r="I43" s="406"/>
      <c r="J43" s="406"/>
      <c r="K43" s="406"/>
    </row>
    <row r="44" spans="1:14" ht="15" customHeight="1" x14ac:dyDescent="0.3">
      <c r="A44" s="374" t="s">
        <v>13</v>
      </c>
      <c r="B44" s="385" t="s">
        <v>146</v>
      </c>
      <c r="C44" s="411"/>
      <c r="D44" s="405"/>
      <c r="E44" s="405"/>
      <c r="F44" s="405"/>
      <c r="G44" s="406"/>
      <c r="H44" s="406"/>
      <c r="I44" s="406"/>
      <c r="J44" s="406"/>
      <c r="K44" s="406"/>
    </row>
    <row r="45" spans="1:14" ht="15" customHeight="1" x14ac:dyDescent="0.3">
      <c r="A45" s="413" t="s">
        <v>8</v>
      </c>
      <c r="B45" s="414">
        <v>1108.09302</v>
      </c>
      <c r="C45" s="411"/>
      <c r="D45" s="405"/>
      <c r="E45" s="405"/>
      <c r="F45" s="405"/>
      <c r="G45" s="406"/>
      <c r="H45" s="406"/>
      <c r="I45" s="406"/>
      <c r="J45" s="406"/>
      <c r="K45" s="406"/>
    </row>
    <row r="46" spans="1:14" ht="15" customHeight="1" thickBot="1" x14ac:dyDescent="0.35">
      <c r="A46" s="415" t="s">
        <v>89</v>
      </c>
      <c r="B46" s="416">
        <v>847.36524999999995</v>
      </c>
      <c r="C46" s="411"/>
      <c r="D46" s="405"/>
      <c r="E46" s="405"/>
      <c r="F46" s="405"/>
      <c r="G46" s="406"/>
      <c r="H46" s="406"/>
      <c r="I46" s="406"/>
      <c r="J46" s="406"/>
      <c r="K46" s="406"/>
    </row>
    <row r="47" spans="1:14" ht="15" customHeight="1" x14ac:dyDescent="0.3">
      <c r="A47" s="413"/>
      <c r="B47" s="414"/>
      <c r="C47" s="411"/>
      <c r="D47" s="405"/>
      <c r="E47" s="405"/>
      <c r="F47" s="405"/>
      <c r="G47" s="406"/>
      <c r="H47" s="406"/>
      <c r="I47" s="406"/>
      <c r="J47" s="406"/>
      <c r="K47" s="406"/>
    </row>
    <row r="48" spans="1:14" ht="21" customHeight="1" thickBot="1" x14ac:dyDescent="0.35">
      <c r="A48" s="618" t="s">
        <v>309</v>
      </c>
      <c r="B48" s="618"/>
      <c r="C48" s="618"/>
      <c r="D48" s="618"/>
      <c r="E48" s="405"/>
      <c r="F48" s="405"/>
      <c r="G48" s="406"/>
      <c r="H48" s="406"/>
      <c r="I48" s="406"/>
      <c r="J48" s="406"/>
      <c r="K48" s="406"/>
    </row>
    <row r="49" spans="1:12" ht="15" customHeight="1" x14ac:dyDescent="0.3">
      <c r="A49" s="374" t="s">
        <v>13</v>
      </c>
      <c r="B49" s="385" t="s">
        <v>146</v>
      </c>
      <c r="C49" s="411"/>
      <c r="D49" s="405"/>
      <c r="E49" s="405"/>
      <c r="F49" s="405"/>
      <c r="G49" s="406"/>
      <c r="H49" s="406"/>
      <c r="I49" s="406"/>
      <c r="J49" s="406"/>
      <c r="K49" s="406"/>
    </row>
    <row r="50" spans="1:12" ht="15" customHeight="1" x14ac:dyDescent="0.3">
      <c r="A50" s="417" t="s">
        <v>8</v>
      </c>
      <c r="B50" s="418">
        <v>1438.56954</v>
      </c>
      <c r="C50" s="411"/>
      <c r="D50" s="405"/>
      <c r="E50" s="405"/>
      <c r="F50" s="405"/>
      <c r="G50" s="406"/>
      <c r="H50" s="406"/>
      <c r="I50" s="406"/>
      <c r="J50" s="406"/>
      <c r="K50" s="406"/>
    </row>
    <row r="51" spans="1:12" ht="15" customHeight="1" x14ac:dyDescent="0.3">
      <c r="A51" s="419" t="s">
        <v>89</v>
      </c>
      <c r="B51" s="420">
        <v>1100.08259</v>
      </c>
      <c r="C51" s="411"/>
      <c r="D51" s="405"/>
      <c r="E51" s="405"/>
      <c r="F51" s="405"/>
      <c r="G51" s="406"/>
      <c r="H51" s="406"/>
      <c r="I51" s="406"/>
      <c r="J51" s="406"/>
      <c r="K51" s="406"/>
    </row>
    <row r="52" spans="1:12" ht="15" customHeight="1" thickBot="1" x14ac:dyDescent="0.35">
      <c r="A52" s="415" t="s">
        <v>9</v>
      </c>
      <c r="B52" s="416">
        <v>846.21738000000005</v>
      </c>
      <c r="C52" s="411"/>
      <c r="D52" s="405"/>
      <c r="E52" s="405"/>
      <c r="F52" s="405"/>
      <c r="G52" s="406"/>
      <c r="H52" s="406"/>
      <c r="I52" s="406"/>
      <c r="J52" s="406"/>
      <c r="K52" s="406"/>
    </row>
    <row r="53" spans="1:12" ht="15" customHeight="1" x14ac:dyDescent="0.3">
      <c r="A53" s="413"/>
      <c r="B53" s="414"/>
      <c r="C53" s="411"/>
      <c r="D53" s="405"/>
      <c r="E53" s="405"/>
      <c r="F53" s="405"/>
      <c r="G53" s="406"/>
      <c r="H53" s="406"/>
      <c r="I53" s="406"/>
      <c r="J53" s="406"/>
      <c r="K53" s="406"/>
    </row>
    <row r="54" spans="1:12" ht="21" customHeight="1" thickBot="1" x14ac:dyDescent="0.35">
      <c r="A54" s="618" t="s">
        <v>90</v>
      </c>
      <c r="B54" s="618"/>
      <c r="C54" s="618"/>
      <c r="D54" s="405"/>
      <c r="E54" s="405"/>
      <c r="F54" s="405"/>
      <c r="G54" s="406"/>
      <c r="H54" s="406"/>
      <c r="I54" s="406"/>
      <c r="J54" s="406"/>
      <c r="K54" s="406"/>
      <c r="L54" s="65"/>
    </row>
    <row r="55" spans="1:12" ht="15" customHeight="1" x14ac:dyDescent="0.3">
      <c r="A55" s="374" t="s">
        <v>13</v>
      </c>
      <c r="B55" s="385" t="s">
        <v>146</v>
      </c>
      <c r="C55" s="411"/>
      <c r="D55" s="405"/>
      <c r="E55" s="405"/>
      <c r="G55" s="421"/>
      <c r="H55" s="421"/>
      <c r="I55" s="421"/>
      <c r="J55" s="421"/>
      <c r="K55" s="421"/>
      <c r="L55" s="422"/>
    </row>
    <row r="56" spans="1:12" ht="15" customHeight="1" x14ac:dyDescent="0.3">
      <c r="A56" s="417" t="s">
        <v>7</v>
      </c>
      <c r="B56" s="418" t="s">
        <v>422</v>
      </c>
      <c r="C56" s="411"/>
      <c r="D56" s="405"/>
      <c r="E56" s="405"/>
      <c r="G56" s="94"/>
      <c r="H56" s="94"/>
      <c r="I56" s="94"/>
      <c r="J56" s="94"/>
      <c r="K56" s="94"/>
      <c r="L56" s="422"/>
    </row>
    <row r="57" spans="1:12" ht="15" customHeight="1" x14ac:dyDescent="0.3">
      <c r="A57" s="419" t="s">
        <v>8</v>
      </c>
      <c r="B57" s="420" t="s">
        <v>422</v>
      </c>
      <c r="C57" s="411"/>
      <c r="D57" s="405"/>
      <c r="E57" s="405"/>
      <c r="G57" s="94"/>
      <c r="H57" s="94"/>
      <c r="I57" s="94"/>
      <c r="J57" s="94"/>
      <c r="K57" s="94"/>
      <c r="L57" s="422"/>
    </row>
    <row r="58" spans="1:12" ht="15" customHeight="1" x14ac:dyDescent="0.3">
      <c r="A58" s="423" t="s">
        <v>89</v>
      </c>
      <c r="B58" s="420" t="s">
        <v>422</v>
      </c>
      <c r="C58" s="411"/>
      <c r="D58" s="405"/>
      <c r="E58" s="405"/>
      <c r="G58" s="94"/>
      <c r="H58" s="94"/>
      <c r="I58" s="94"/>
      <c r="J58" s="94"/>
      <c r="K58" s="94"/>
      <c r="L58" s="422"/>
    </row>
    <row r="59" spans="1:12" ht="15" customHeight="1" thickBot="1" x14ac:dyDescent="0.35">
      <c r="A59" s="424" t="s">
        <v>9</v>
      </c>
      <c r="B59" s="416" t="s">
        <v>422</v>
      </c>
      <c r="C59" s="411"/>
      <c r="D59" s="405"/>
      <c r="E59" s="405"/>
      <c r="G59" s="94"/>
      <c r="H59" s="94"/>
      <c r="I59" s="94"/>
      <c r="J59" s="94"/>
      <c r="K59" s="94"/>
      <c r="L59" s="422"/>
    </row>
    <row r="60" spans="1:12" ht="15" customHeight="1" x14ac:dyDescent="0.3">
      <c r="A60" s="65"/>
      <c r="C60" s="65"/>
      <c r="D60" s="65"/>
      <c r="E60" s="65"/>
      <c r="F60" s="65"/>
    </row>
    <row r="61" spans="1:12" ht="15" customHeight="1" x14ac:dyDescent="0.3">
      <c r="B61" s="551"/>
    </row>
  </sheetData>
  <sortState xmlns:xlrd2="http://schemas.microsoft.com/office/spreadsheetml/2017/richdata2" ref="B29:B39">
    <sortCondition ref="B29"/>
  </sortState>
  <mergeCells count="10">
    <mergeCell ref="A54:C54"/>
    <mergeCell ref="A43:C43"/>
    <mergeCell ref="A39:C39"/>
    <mergeCell ref="A16:D16"/>
    <mergeCell ref="C17:D17"/>
    <mergeCell ref="A3:E3"/>
    <mergeCell ref="A1:G1"/>
    <mergeCell ref="A48:D48"/>
    <mergeCell ref="A5:B5"/>
    <mergeCell ref="A12:D12"/>
  </mergeCells>
  <phoneticPr fontId="0" type="noConversion"/>
  <hyperlinks>
    <hyperlink ref="A5" location="'B High-cost'!A1" display="High-cost subject funding" xr:uid="{00000000-0004-0000-0800-000000000000}"/>
    <hyperlink ref="A12" location="'D Erasmus+'!A1" display="Erasmus+ and overseas study programmes" xr:uid="{00000000-0004-0000-0800-000001000000}"/>
    <hyperlink ref="A16" location="'E Health supplement'!A1" display="Nursing and allied health supplement" xr:uid="{00000000-0004-0000-0800-000002000000}"/>
    <hyperlink ref="A39" location="PGTS_TA" display="Postgraduate taught supplement" xr:uid="{00000000-0004-0000-0800-000003000000}"/>
    <hyperlink ref="A43" location="INT_TA" display="Intensive postgraduate provision" xr:uid="{00000000-0004-0000-0800-000004000000}"/>
    <hyperlink ref="A48" location="ACCL_TA" display="Accelerated full-time undergraduate provision" xr:uid="{00000000-0004-0000-0800-000005000000}"/>
    <hyperlink ref="A54" location="LOND_TA" display="Students attending courses in London" xr:uid="{00000000-0004-0000-0800-000006000000}"/>
    <hyperlink ref="A5:B5" location="HIGHCOST" display="High-cost subject funding" xr:uid="{00000000-0004-0000-0800-000007000000}"/>
    <hyperlink ref="A12:C12" location="ERAS_TA" display="Erasmus+ and overseas study programmes" xr:uid="{00000000-0004-0000-0800-000008000000}"/>
    <hyperlink ref="A16:D16" location="HEALTH_TA" display="Nursing and allied health supplement" xr:uid="{00000000-0004-0000-0800-000009000000}"/>
  </hyperlinks>
  <pageMargins left="0.70866141732283472" right="0.70866141732283472" top="0.74803149606299213" bottom="0.74803149606299213" header="0.31496062992125984" footer="0.31496062992125984"/>
  <pageSetup paperSize="9" scale="55" orientation="landscape" r:id="rId1"/>
  <headerFooter>
    <oddHeader>&amp;CPage &amp;P&amp;R&amp;F</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50715078DB344A0864552DCDAABBB" ma:contentTypeVersion="4" ma:contentTypeDescription="Create a new document." ma:contentTypeScope="" ma:versionID="0f34d0001cbb7679269318ac33c4f4d8">
  <xsd:schema xmlns:xsd="http://www.w3.org/2001/XMLSchema" xmlns:xs="http://www.w3.org/2001/XMLSchema" xmlns:p="http://schemas.microsoft.com/office/2006/metadata/properties" xmlns:ns2="3e405583-359d-43b4-b273-0eaaf844b1bc" xmlns:ns3="6fcfe7c5-b2c5-487f-a120-9d168399fd6d" targetNamespace="http://schemas.microsoft.com/office/2006/metadata/properties" ma:root="true" ma:fieldsID="7791d5ca0bd098c73229356e0874ce70" ns2:_="" ns3:_="">
    <xsd:import namespace="3e405583-359d-43b4-b273-0eaaf844b1bc"/>
    <xsd:import namespace="6fcfe7c5-b2c5-487f-a120-9d168399fd6d"/>
    <xsd:element name="properties">
      <xsd:complexType>
        <xsd:sequence>
          <xsd:element name="documentManagement">
            <xsd:complexType>
              <xsd:all>
                <xsd:element ref="ns2:OFSSourceUrl" minOccurs="0"/>
                <xsd:element ref="ns3:MediaServiceFastMetadata" minOccurs="0"/>
                <xsd:element ref="ns3:MediaService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cfe7c5-b2c5-487f-a120-9d168399fd6d"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Props1.xml><?xml version="1.0" encoding="utf-8"?>
<ds:datastoreItem xmlns:ds="http://schemas.openxmlformats.org/officeDocument/2006/customXml" ds:itemID="{D23CD85D-5B65-477A-87A4-5A6B182B7804}"/>
</file>

<file path=customXml/itemProps2.xml><?xml version="1.0" encoding="utf-8"?>
<ds:datastoreItem xmlns:ds="http://schemas.openxmlformats.org/officeDocument/2006/customXml" ds:itemID="{29E3C4B4-C889-442C-940D-410E9521DE96}"/>
</file>

<file path=customXml/itemProps3.xml><?xml version="1.0" encoding="utf-8"?>
<ds:datastoreItem xmlns:ds="http://schemas.openxmlformats.org/officeDocument/2006/customXml" ds:itemID="{3D029E71-4413-43A3-A3A5-52589C71910C}"/>
</file>

<file path=customXml/itemProps4.xml><?xml version="1.0" encoding="utf-8"?>
<ds:datastoreItem xmlns:ds="http://schemas.openxmlformats.org/officeDocument/2006/customXml" ds:itemID="{0EFEEF67-6EA7-4E6F-B408-32CA5D4D71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92</vt:i4>
      </vt:variant>
    </vt:vector>
  </HeadingPairs>
  <TitlesOfParts>
    <vt:vector size="109"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Config</vt:lpstr>
      <vt:lpstr>A_Config</vt:lpstr>
      <vt:lpstr>B_Config</vt:lpstr>
      <vt:lpstr>C_Config</vt:lpstr>
      <vt:lpstr>D_Config</vt:lpstr>
      <vt:lpstr>E_Config</vt:lpstr>
      <vt:lpstr>F_Config</vt:lpstr>
      <vt:lpstr>G_Config</vt:lpstr>
      <vt:lpstr>A_datacols1</vt:lpstr>
      <vt:lpstr>A_datacols2</vt:lpstr>
      <vt:lpstr>A_hidecols</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2020-07-06T15:05:22Z</cp:lastPrinted>
  <dcterms:created xsi:type="dcterms:W3CDTF">1998-01-04T14:28:05Z</dcterms:created>
  <dcterms:modified xsi:type="dcterms:W3CDTF">2020-09-22T10:41:30Z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0x0101006F650715078DB344A0864552DCDAABBB</vt:lpwstr>
  </property>
</Properties>
</file>